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15480" windowHeight="5835" tabRatio="896" activeTab="7"/>
  </bookViews>
  <sheets>
    <sheet name="zoznam hracov_list of players" sheetId="1" r:id="rId1"/>
    <sheet name="BC1" sheetId="2" r:id="rId2"/>
    <sheet name="BC1 final" sheetId="3" r:id="rId3"/>
    <sheet name="BC2" sheetId="4" r:id="rId4"/>
    <sheet name="BC2 final" sheetId="5" r:id="rId5"/>
    <sheet name="BC3" sheetId="6" r:id="rId6"/>
    <sheet name="BC3 final" sheetId="7" r:id="rId7"/>
    <sheet name="BC4" sheetId="8" r:id="rId8"/>
    <sheet name="BC4 final" sheetId="9" r:id="rId9"/>
    <sheet name="15.6." sheetId="10" r:id="rId10"/>
    <sheet name="16.6." sheetId="11" r:id="rId11"/>
    <sheet name="poradie hracov_final rating" sheetId="12" r:id="rId12"/>
  </sheets>
  <externalReferences>
    <externalReference r:id="rId15"/>
  </externalReferences>
  <definedNames>
    <definedName name="_xlnm.Print_Area" localSheetId="9">'15.6.'!$A$1:$H$62</definedName>
    <definedName name="_xlnm.Print_Area" localSheetId="10">'16.6.'!$A$1:$H$48</definedName>
    <definedName name="_xlnm.Print_Area" localSheetId="2">'BC1 final'!$B$3:$BM$88</definedName>
    <definedName name="_xlnm.Print_Area" localSheetId="4">'BC2 final'!$B$3:$BM$88</definedName>
    <definedName name="_xlnm.Print_Area" localSheetId="6">'BC3 final'!$B$3:$BM$88</definedName>
    <definedName name="_xlnm.Print_Area" localSheetId="8">'BC4 final'!$B$3:$BM$88</definedName>
    <definedName name="Posice">'[1]ZOZNAM'!$G$5:$G$41</definedName>
    <definedName name="Rank">'[1]ZOZNAM'!$B$5:$G$41</definedName>
  </definedNames>
  <calcPr fullCalcOnLoad="1"/>
</workbook>
</file>

<file path=xl/sharedStrings.xml><?xml version="1.0" encoding="utf-8"?>
<sst xmlns="http://schemas.openxmlformats.org/spreadsheetml/2006/main" count="1245" uniqueCount="290">
  <si>
    <t xml:space="preserve"> ZOM Prešov</t>
  </si>
  <si>
    <t>BC 4</t>
  </si>
  <si>
    <t>Alexandra Wellness hotel Liptovský Ján</t>
  </si>
  <si>
    <t>rem.</t>
  </si>
  <si>
    <t>BC1</t>
  </si>
  <si>
    <t>BC2</t>
  </si>
  <si>
    <t>BC 2</t>
  </si>
  <si>
    <t>BC3</t>
  </si>
  <si>
    <t>BC 3</t>
  </si>
  <si>
    <t>BC 1</t>
  </si>
  <si>
    <t>Liptovský Ján, Slovakia, www.alexandrawellnesshotel.sk</t>
  </si>
  <si>
    <t>1.</t>
  </si>
  <si>
    <t>2.</t>
  </si>
  <si>
    <t>3.</t>
  </si>
  <si>
    <t>BC4</t>
  </si>
  <si>
    <t>BC3 - A</t>
  </si>
  <si>
    <t>BC3 - B</t>
  </si>
  <si>
    <t>BC4 - A</t>
  </si>
  <si>
    <t>BC4 - B</t>
  </si>
  <si>
    <t>BC4 - C</t>
  </si>
  <si>
    <t>1. B</t>
  </si>
  <si>
    <t>1. A</t>
  </si>
  <si>
    <t>1. C</t>
  </si>
  <si>
    <t>A</t>
  </si>
  <si>
    <t>B</t>
  </si>
  <si>
    <t>C</t>
  </si>
  <si>
    <t>CZE</t>
  </si>
  <si>
    <t>SVK</t>
  </si>
  <si>
    <t>POL</t>
  </si>
  <si>
    <t>HUN</t>
  </si>
  <si>
    <t>List of the registered players</t>
  </si>
  <si>
    <t>International boccia tournament individuals</t>
  </si>
  <si>
    <t>Drawing the lots</t>
  </si>
  <si>
    <t>Date:</t>
  </si>
  <si>
    <t>Category:</t>
  </si>
  <si>
    <t>Event location:</t>
  </si>
  <si>
    <t>Number of registered players:</t>
  </si>
  <si>
    <t>Number of present players:</t>
  </si>
  <si>
    <t>Organizator:</t>
  </si>
  <si>
    <t>Tournament´s name:</t>
  </si>
  <si>
    <t>BC2 - A</t>
  </si>
  <si>
    <t>BC2 - B</t>
  </si>
  <si>
    <t>BC3 - C</t>
  </si>
  <si>
    <t>BC2 - C</t>
  </si>
  <si>
    <t>Number of wins</t>
  </si>
  <si>
    <t>Number of games being played</t>
  </si>
  <si>
    <t>Score</t>
  </si>
  <si>
    <t>Ranking</t>
  </si>
  <si>
    <t>Time</t>
  </si>
  <si>
    <t>Court 1</t>
  </si>
  <si>
    <t>Court 2</t>
  </si>
  <si>
    <t>Court 3</t>
  </si>
  <si>
    <t>Court 4</t>
  </si>
  <si>
    <t>Court 5</t>
  </si>
  <si>
    <t>Court 6</t>
  </si>
  <si>
    <t>Court 7</t>
  </si>
  <si>
    <t>Lunch break</t>
  </si>
  <si>
    <t>referee:</t>
  </si>
  <si>
    <t>A1</t>
  </si>
  <si>
    <t>A2</t>
  </si>
  <si>
    <t>A3</t>
  </si>
  <si>
    <t>B1</t>
  </si>
  <si>
    <t>B2</t>
  </si>
  <si>
    <t>B3</t>
  </si>
  <si>
    <t>C1</t>
  </si>
  <si>
    <t>C2</t>
  </si>
  <si>
    <t>C3</t>
  </si>
  <si>
    <t>D1</t>
  </si>
  <si>
    <t>D2</t>
  </si>
  <si>
    <t>D3</t>
  </si>
  <si>
    <t>BC1 - A</t>
  </si>
  <si>
    <t>D</t>
  </si>
  <si>
    <t>1. Finalist</t>
  </si>
  <si>
    <t>2. Finalist</t>
  </si>
  <si>
    <t>category:      individuals</t>
  </si>
  <si>
    <t>1. D</t>
  </si>
  <si>
    <t xml:space="preserve">      3. - 4. place</t>
  </si>
  <si>
    <t>3rd place finalist 1</t>
  </si>
  <si>
    <t>3rd place finalist 2</t>
  </si>
  <si>
    <t>CRO</t>
  </si>
  <si>
    <t>Classification into groups</t>
  </si>
  <si>
    <t>D4</t>
  </si>
  <si>
    <t>BC2 - D</t>
  </si>
  <si>
    <t>BC4 - D</t>
  </si>
  <si>
    <t>World rank BC1</t>
  </si>
  <si>
    <t>World rank BC2</t>
  </si>
  <si>
    <t>World rank BC3</t>
  </si>
  <si>
    <t>World rank BC4</t>
  </si>
  <si>
    <t>category:</t>
  </si>
  <si>
    <t>BC1 - B</t>
  </si>
  <si>
    <t>BC1 - C</t>
  </si>
  <si>
    <t>Grega Matúš</t>
  </si>
  <si>
    <t>Svat Ľubomír</t>
  </si>
  <si>
    <t>Coefficient K1 (wins)</t>
  </si>
  <si>
    <t>Coefficient K2 (score diffrence)</t>
  </si>
  <si>
    <t>Coefficient K3 (positive score)</t>
  </si>
  <si>
    <t>K1=Number of wins, K2=Positive score-Negative score; K3=Positive score</t>
  </si>
  <si>
    <t>K2 (score diffrence)</t>
  </si>
  <si>
    <t>K3 (positive score)</t>
  </si>
  <si>
    <t>Category BC1</t>
  </si>
  <si>
    <t>Finals</t>
  </si>
  <si>
    <t>Final rankings</t>
  </si>
  <si>
    <t>Category BC2</t>
  </si>
  <si>
    <t>Category BC3</t>
  </si>
  <si>
    <t>Category BC4</t>
  </si>
  <si>
    <t>Kurilák Rastislav</t>
  </si>
  <si>
    <t>Minarech Peter</t>
  </si>
  <si>
    <t>Opát Martin</t>
  </si>
  <si>
    <t>Kudláčová Kristína</t>
  </si>
  <si>
    <t>Parrish Karl</t>
  </si>
  <si>
    <t>Klohna Boris</t>
  </si>
  <si>
    <t>Andrejčík Samuel</t>
  </si>
  <si>
    <t>Komar Davor</t>
  </si>
  <si>
    <t>Thompson Harry</t>
  </si>
  <si>
    <t>Burian Martin</t>
  </si>
  <si>
    <t>Bajtek Jan</t>
  </si>
  <si>
    <t>Klimčo Marián</t>
  </si>
  <si>
    <t>Schmid Marek</t>
  </si>
  <si>
    <t xml:space="preserve">Trószyńska Majka </t>
  </si>
  <si>
    <t>Mihová Anna</t>
  </si>
  <si>
    <t>2. B</t>
  </si>
  <si>
    <t>2. A</t>
  </si>
  <si>
    <t>2. C</t>
  </si>
  <si>
    <t>2. D</t>
  </si>
  <si>
    <t>BC3 - D</t>
  </si>
  <si>
    <t>End of the 1st part of the tournament - matches in groups</t>
  </si>
  <si>
    <t>Closing ceremony</t>
  </si>
  <si>
    <t>Rozhodcovia</t>
  </si>
  <si>
    <t>Andrejčíková Ľudmila</t>
  </si>
  <si>
    <t>Zoznam prihlásených hráčov na BTC 2018</t>
  </si>
  <si>
    <t>List of participants BTC 2018</t>
  </si>
  <si>
    <t>Blažková Simona</t>
  </si>
  <si>
    <t xml:space="preserve">Lamch Wojciech </t>
  </si>
  <si>
    <t>Bartek Štefan</t>
  </si>
  <si>
    <t>Sajdak Roman</t>
  </si>
  <si>
    <t>Žabka Josef</t>
  </si>
  <si>
    <t>Petrák František</t>
  </si>
  <si>
    <t xml:space="preserve">Stasiak Rafał </t>
  </si>
  <si>
    <t>Kreibichová Jiřina</t>
  </si>
  <si>
    <t>Riečičiar Adam</t>
  </si>
  <si>
    <t>Sudol Lukasz</t>
  </si>
  <si>
    <t>Breznay Michal</t>
  </si>
  <si>
    <t>Augusta Václav</t>
  </si>
  <si>
    <t>Čermáková Marcela</t>
  </si>
  <si>
    <t xml:space="preserve">Bednarek Zbigniew </t>
  </si>
  <si>
    <t>Tižo Michal</t>
  </si>
  <si>
    <t>Škvarnová Ľuba</t>
  </si>
  <si>
    <t>Berkes Gergő</t>
  </si>
  <si>
    <t>Category BC1 - Groups A(3), B(3), C(3)</t>
  </si>
  <si>
    <t>C4</t>
  </si>
  <si>
    <t>13:00 - 14:00</t>
  </si>
  <si>
    <t>Breakfast</t>
  </si>
  <si>
    <t>Dinner</t>
  </si>
  <si>
    <t>kurt č.</t>
  </si>
  <si>
    <t>Časomerači</t>
  </si>
  <si>
    <t>Lysáková</t>
  </si>
  <si>
    <t>Kocúrová Kristína</t>
  </si>
  <si>
    <t>Varga</t>
  </si>
  <si>
    <t>Mačová</t>
  </si>
  <si>
    <t>Bonk</t>
  </si>
  <si>
    <t>Ištván</t>
  </si>
  <si>
    <t>Sabatula Rastislav</t>
  </si>
  <si>
    <t>Tóthová</t>
  </si>
  <si>
    <t>Tomaško</t>
  </si>
  <si>
    <t>Tomašková</t>
  </si>
  <si>
    <t>Halický Patrik</t>
  </si>
  <si>
    <t>Grega</t>
  </si>
  <si>
    <t>Time keepers</t>
  </si>
  <si>
    <t>GROUPS and PLAYERS</t>
  </si>
  <si>
    <t>ENG</t>
  </si>
  <si>
    <t>WAL</t>
  </si>
  <si>
    <t>K2 in 1/4F (score diffrence)</t>
  </si>
  <si>
    <t>Langauer Katinka</t>
  </si>
  <si>
    <t>Pokorná Aneta</t>
  </si>
  <si>
    <t>Skopalová Barbora</t>
  </si>
  <si>
    <t>Drotárová Daniela</t>
  </si>
  <si>
    <t>Mezík Róbert</t>
  </si>
  <si>
    <t xml:space="preserve">Rombouts Francis </t>
  </si>
  <si>
    <t>BEL</t>
  </si>
  <si>
    <t>Turkovic Marko</t>
  </si>
  <si>
    <t>Nagy Vivien</t>
  </si>
  <si>
    <t>Sáling Hanna</t>
  </si>
  <si>
    <t>Jankechová Eliška</t>
  </si>
  <si>
    <t>Peška Adam</t>
  </si>
  <si>
    <t>Burianek Adam</t>
  </si>
  <si>
    <t xml:space="preserve">Szőke Ádám </t>
  </si>
  <si>
    <t>Abramov Dániel</t>
  </si>
  <si>
    <t>Běhounek Antonín</t>
  </si>
  <si>
    <t>Hlavicová Anna</t>
  </si>
  <si>
    <t>Hegedűs László</t>
  </si>
  <si>
    <t>Osmanovič Melisa</t>
  </si>
  <si>
    <t>Szabó Alexandra</t>
  </si>
  <si>
    <t>Kaas Ondřej</t>
  </si>
  <si>
    <t xml:space="preserve">Želko Jarić </t>
  </si>
  <si>
    <t>Walczyk Dominik</t>
  </si>
  <si>
    <t>Boccia Tatra Cup 2019, 14.-16.6.2019</t>
  </si>
  <si>
    <t>International boccia tournament individuals - BOCCIA TATRA CUP 2019</t>
  </si>
  <si>
    <t>International tournament individuals - BOCCIA TATRA CUP 2019</t>
  </si>
  <si>
    <t>BTC 2019</t>
  </si>
  <si>
    <t>B4</t>
  </si>
  <si>
    <t>A4</t>
  </si>
  <si>
    <t>Běhounek Alois</t>
  </si>
  <si>
    <t>15.-16.6.2019</t>
  </si>
  <si>
    <t>Category BC2 - Groups A(4), B(4), C(4), D(4)</t>
  </si>
  <si>
    <t>Category BC3 - Groups A(3), B(3), C(4), D(4)</t>
  </si>
  <si>
    <t>Category BC4 Groups A(4), B(4), C(4), D(4)</t>
  </si>
  <si>
    <t>TIME SCHEDULE OF THE MATCHES - 15.6.2019</t>
  </si>
  <si>
    <t>STREAMING ON COURT 1</t>
  </si>
  <si>
    <t>2. X</t>
  </si>
  <si>
    <t>Final matches - 1/4 finals, 1/2 finals, finals</t>
  </si>
  <si>
    <t>18:00 - 19:00</t>
  </si>
  <si>
    <t>TIME SCHEDULE OF THE MATCHES - 16.6.2019</t>
  </si>
  <si>
    <t>12:00 1/4 finals BC3</t>
  </si>
  <si>
    <t>Referee</t>
  </si>
  <si>
    <t>Fejerčák Jozef (HR)</t>
  </si>
  <si>
    <t>Urban Csaba</t>
  </si>
  <si>
    <t xml:space="preserve">Šajnarová Kateřina </t>
  </si>
  <si>
    <t>Waage Samuel</t>
  </si>
  <si>
    <t>Štefková Klára</t>
  </si>
  <si>
    <t xml:space="preserve">Křivan Róbert </t>
  </si>
  <si>
    <t xml:space="preserve">Kinčešová Martina </t>
  </si>
  <si>
    <t>Kondela Ľuboš</t>
  </si>
  <si>
    <t>Ištván Drahomír</t>
  </si>
  <si>
    <t>Timekeeper</t>
  </si>
  <si>
    <t>Tóthová Anna</t>
  </si>
  <si>
    <t>Tomaško Martin</t>
  </si>
  <si>
    <t>Tomašková Inga</t>
  </si>
  <si>
    <t>Lysáková Janka</t>
  </si>
  <si>
    <t>Mačová Anna</t>
  </si>
  <si>
    <t>Bonk Marcel</t>
  </si>
  <si>
    <t>Tatarko Ladislav</t>
  </si>
  <si>
    <t>Tatarková Jana</t>
  </si>
  <si>
    <t>Kall Josef</t>
  </si>
  <si>
    <t>Fabiánová Mária</t>
  </si>
  <si>
    <t>Varga Richard</t>
  </si>
  <si>
    <t>Ondrej Bašťák Ďurán</t>
  </si>
  <si>
    <t>Admin</t>
  </si>
  <si>
    <t>Sirotňák Jozef</t>
  </si>
  <si>
    <t>Sound</t>
  </si>
  <si>
    <t>KURT č. 1 - TV kurt - stream</t>
  </si>
  <si>
    <t>Tatarko</t>
  </si>
  <si>
    <t>Tatarková</t>
  </si>
  <si>
    <t>Kall</t>
  </si>
  <si>
    <t>Fabiánová</t>
  </si>
  <si>
    <t>Andrejčíková</t>
  </si>
  <si>
    <t>Fejerčák</t>
  </si>
  <si>
    <t>Sabatula</t>
  </si>
  <si>
    <t>Kocúrová</t>
  </si>
  <si>
    <t>Svat</t>
  </si>
  <si>
    <t>Urban</t>
  </si>
  <si>
    <t>Šajnarová</t>
  </si>
  <si>
    <t>Waage</t>
  </si>
  <si>
    <t>Štefková</t>
  </si>
  <si>
    <t>Křivan</t>
  </si>
  <si>
    <t>Kinčešová</t>
  </si>
  <si>
    <t>Halický</t>
  </si>
  <si>
    <t>Kondela</t>
  </si>
  <si>
    <t>Svat, Grega</t>
  </si>
  <si>
    <t>Kondela, Šajnarová</t>
  </si>
  <si>
    <t>Urban, Waage</t>
  </si>
  <si>
    <t>Halický, Štefková</t>
  </si>
  <si>
    <t>Šajnarová, Sabatula</t>
  </si>
  <si>
    <t>Andrejčíková, Svat</t>
  </si>
  <si>
    <t>Křivan, Urban</t>
  </si>
  <si>
    <t>Andrejčíková, Sotoniak</t>
  </si>
  <si>
    <t>Grega, Sabatula</t>
  </si>
  <si>
    <t>Kondela, Halický</t>
  </si>
  <si>
    <t>Šajnarová, Kocúrová</t>
  </si>
  <si>
    <t>Křivan, Sotoniak</t>
  </si>
  <si>
    <t>Sabatula, Sotoniak</t>
  </si>
  <si>
    <t>Fejerčák, Svat</t>
  </si>
  <si>
    <t>201 Mezík Róbert SVK</t>
  </si>
  <si>
    <t>208 Kudláčová Kristína SVK</t>
  </si>
  <si>
    <t>Štefková, Halický</t>
  </si>
  <si>
    <t>Fejerčák, Sotoniak</t>
  </si>
  <si>
    <t>Svat, Halický</t>
  </si>
  <si>
    <t>Urban, Grega</t>
  </si>
  <si>
    <t>Andrejčíková, Kocúrová</t>
  </si>
  <si>
    <t>Andrejčíková, Halický</t>
  </si>
  <si>
    <t>Grega, Sotoniak</t>
  </si>
  <si>
    <t>Šajnarová, Sotoniak</t>
  </si>
  <si>
    <t>Křivan, Halický</t>
  </si>
  <si>
    <t>14:00 - 18:00</t>
  </si>
  <si>
    <t>winner 1/4 final 1</t>
  </si>
  <si>
    <t>winner 1/4 final 2</t>
  </si>
  <si>
    <t>winner 1/4 final 3</t>
  </si>
  <si>
    <t>winner 1/4 final 4</t>
  </si>
  <si>
    <t>K1 (wins)</t>
  </si>
  <si>
    <t>*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</si>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</sst>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[$-41B]d\.\ mmmm\ yyyy"/>
    <numFmt numFmtId="167" formatCode="dd/mm/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106">
    <font>
      <sz val="11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sz val="12"/>
      <name val="Arial CE"/>
      <family val="0"/>
    </font>
    <font>
      <b/>
      <sz val="10"/>
      <name val="Arial CE"/>
      <family val="2"/>
    </font>
    <font>
      <b/>
      <sz val="10"/>
      <color indexed="63"/>
      <name val="Arial CE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6"/>
      <color indexed="10"/>
      <name val="Arial"/>
      <family val="2"/>
    </font>
    <font>
      <sz val="9"/>
      <color indexed="62"/>
      <name val="Arial CE"/>
      <family val="2"/>
    </font>
    <font>
      <i/>
      <sz val="9"/>
      <color indexed="62"/>
      <name val="Arial"/>
      <family val="2"/>
    </font>
    <font>
      <b/>
      <sz val="22"/>
      <color indexed="62"/>
      <name val="AntiqOliTEE"/>
      <family val="0"/>
    </font>
    <font>
      <b/>
      <sz val="36"/>
      <color indexed="62"/>
      <name val="Arial"/>
      <family val="2"/>
    </font>
    <font>
      <b/>
      <sz val="12"/>
      <name val="Arial"/>
      <family val="2"/>
    </font>
    <font>
      <sz val="8"/>
      <color indexed="62"/>
      <name val="Arial"/>
      <family val="2"/>
    </font>
    <font>
      <sz val="36"/>
      <color indexed="62"/>
      <name val="Arial"/>
      <family val="2"/>
    </font>
    <font>
      <b/>
      <sz val="11"/>
      <name val="Arial"/>
      <family val="2"/>
    </font>
    <font>
      <b/>
      <sz val="11"/>
      <color indexed="62"/>
      <name val="Arial"/>
      <family val="2"/>
    </font>
    <font>
      <b/>
      <sz val="18"/>
      <name val="Arial CE"/>
      <family val="0"/>
    </font>
    <font>
      <sz val="10"/>
      <color indexed="8"/>
      <name val="Arial"/>
      <family val="2"/>
    </font>
    <font>
      <b/>
      <i/>
      <sz val="14"/>
      <name val="Arial CE"/>
      <family val="0"/>
    </font>
    <font>
      <b/>
      <sz val="14"/>
      <name val="Arial CE"/>
      <family val="0"/>
    </font>
    <font>
      <b/>
      <sz val="20"/>
      <name val="Arial"/>
      <family val="2"/>
    </font>
    <font>
      <b/>
      <sz val="20"/>
      <color indexed="8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16"/>
      <name val="Arial CE"/>
      <family val="2"/>
    </font>
    <font>
      <sz val="16"/>
      <color indexed="8"/>
      <name val="Calibri"/>
      <family val="2"/>
    </font>
    <font>
      <b/>
      <sz val="13"/>
      <name val="Arial"/>
      <family val="2"/>
    </font>
    <font>
      <b/>
      <sz val="13"/>
      <color indexed="8"/>
      <name val="Calibri"/>
      <family val="2"/>
    </font>
    <font>
      <b/>
      <sz val="13"/>
      <name val="Arial CE"/>
      <family val="0"/>
    </font>
    <font>
      <sz val="13"/>
      <color indexed="8"/>
      <name val="Calibri"/>
      <family val="2"/>
    </font>
    <font>
      <sz val="16"/>
      <color indexed="8"/>
      <name val="Cambria"/>
      <family val="1"/>
    </font>
    <font>
      <sz val="16"/>
      <name val="Calibri"/>
      <family val="2"/>
    </font>
    <font>
      <b/>
      <sz val="12"/>
      <color indexed="62"/>
      <name val="Arial"/>
      <family val="2"/>
    </font>
    <font>
      <sz val="12"/>
      <name val="Arial CE"/>
      <family val="0"/>
    </font>
    <font>
      <b/>
      <sz val="20"/>
      <name val="Arial CE"/>
      <family val="0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"/>
      <family val="2"/>
    </font>
    <font>
      <b/>
      <sz val="30"/>
      <color indexed="9"/>
      <name val="AntiqOliTEE"/>
      <family val="0"/>
    </font>
    <font>
      <b/>
      <sz val="36"/>
      <color indexed="9"/>
      <name val="Arial"/>
      <family val="2"/>
    </font>
    <font>
      <sz val="36"/>
      <color indexed="9"/>
      <name val="Arial"/>
      <family val="2"/>
    </font>
    <font>
      <b/>
      <sz val="11"/>
      <color indexed="9"/>
      <name val="Arial"/>
      <family val="2"/>
    </font>
    <font>
      <sz val="36"/>
      <color indexed="9"/>
      <name val="AntiqOliTEE"/>
      <family val="0"/>
    </font>
    <font>
      <b/>
      <sz val="10"/>
      <color indexed="8"/>
      <name val="Arial"/>
      <family val="2"/>
    </font>
    <font>
      <b/>
      <sz val="16"/>
      <color indexed="9"/>
      <name val="Arial CE"/>
      <family val="2"/>
    </font>
    <font>
      <b/>
      <sz val="6"/>
      <color indexed="9"/>
      <name val="Arial"/>
      <family val="2"/>
    </font>
    <font>
      <b/>
      <sz val="24"/>
      <color indexed="17"/>
      <name val="Arial CE"/>
      <family val="0"/>
    </font>
    <font>
      <b/>
      <sz val="2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  <font>
      <b/>
      <sz val="30"/>
      <color theme="0"/>
      <name val="AntiqOliTEE"/>
      <family val="0"/>
    </font>
    <font>
      <b/>
      <sz val="36"/>
      <color theme="0"/>
      <name val="Arial"/>
      <family val="2"/>
    </font>
    <font>
      <sz val="36"/>
      <color theme="0"/>
      <name val="Arial"/>
      <family val="2"/>
    </font>
    <font>
      <b/>
      <sz val="11"/>
      <color theme="0"/>
      <name val="Arial"/>
      <family val="2"/>
    </font>
    <font>
      <sz val="36"/>
      <color theme="0"/>
      <name val="AntiqOliTEE"/>
      <family val="0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b/>
      <sz val="16"/>
      <color theme="0"/>
      <name val="Arial CE"/>
      <family val="2"/>
    </font>
    <font>
      <b/>
      <sz val="6"/>
      <color theme="0"/>
      <name val="Arial"/>
      <family val="2"/>
    </font>
    <font>
      <b/>
      <sz val="20"/>
      <color theme="0"/>
      <name val="Arial"/>
      <family val="2"/>
    </font>
    <font>
      <b/>
      <sz val="24"/>
      <color theme="6" tint="-0.4999699890613556"/>
      <name val="Arial CE"/>
      <family val="0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darkGray">
        <bgColor indexed="26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1" tint="0.34999001026153564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 diagonalDown="1">
      <left style="thin"/>
      <right style="thin"/>
      <top style="thin"/>
      <bottom style="thin"/>
      <diagonal style="thin"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>
        <color indexed="8"/>
      </right>
      <top/>
      <bottom/>
    </border>
    <border>
      <left/>
      <right style="thin"/>
      <top>
        <color indexed="63"/>
      </top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>
        <color indexed="63"/>
      </right>
      <top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19" borderId="0" applyNumberFormat="0" applyBorder="0" applyAlignment="0" applyProtection="0"/>
    <xf numFmtId="0" fontId="7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1" borderId="0" applyNumberFormat="0" applyBorder="0" applyAlignment="0" applyProtection="0"/>
    <xf numFmtId="0" fontId="8" fillId="0" borderId="0" applyAlignment="0">
      <protection/>
    </xf>
    <xf numFmtId="0" fontId="8" fillId="0" borderId="0" applyAlignment="0">
      <protection/>
    </xf>
    <xf numFmtId="0" fontId="8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8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86" fillId="0" borderId="7" applyNumberFormat="0" applyFill="0" applyAlignment="0" applyProtection="0"/>
    <xf numFmtId="0" fontId="87" fillId="23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24" borderId="8" applyNumberFormat="0" applyAlignment="0" applyProtection="0"/>
    <xf numFmtId="0" fontId="90" fillId="25" borderId="8" applyNumberFormat="0" applyAlignment="0" applyProtection="0"/>
    <xf numFmtId="0" fontId="91" fillId="25" borderId="9" applyNumberFormat="0" applyAlignment="0" applyProtection="0"/>
    <xf numFmtId="0" fontId="92" fillId="0" borderId="0" applyNumberFormat="0" applyFill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</cellStyleXfs>
  <cellXfs count="3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9" fillId="0" borderId="0" xfId="49" applyFont="1">
      <alignment/>
      <protection/>
    </xf>
    <xf numFmtId="0" fontId="8" fillId="0" borderId="0" xfId="49" applyFont="1">
      <alignment/>
      <protection/>
    </xf>
    <xf numFmtId="0" fontId="8" fillId="0" borderId="10" xfId="49" applyFont="1" applyBorder="1">
      <alignment/>
      <protection/>
    </xf>
    <xf numFmtId="0" fontId="10" fillId="0" borderId="0" xfId="50" applyAlignment="1">
      <alignment vertical="center"/>
      <protection/>
    </xf>
    <xf numFmtId="0" fontId="10" fillId="0" borderId="0" xfId="50" applyAlignment="1">
      <alignment horizontal="center" vertical="center"/>
      <protection/>
    </xf>
    <xf numFmtId="0" fontId="12" fillId="0" borderId="0" xfId="50" applyFont="1" applyBorder="1" applyAlignment="1">
      <alignment horizontal="center" vertical="center"/>
      <protection/>
    </xf>
    <xf numFmtId="0" fontId="10" fillId="0" borderId="0" xfId="50" applyBorder="1" applyAlignment="1">
      <alignment horizontal="center" vertical="center"/>
      <protection/>
    </xf>
    <xf numFmtId="0" fontId="13" fillId="0" borderId="0" xfId="50" applyFont="1" applyBorder="1" applyAlignment="1">
      <alignment horizontal="center" vertical="center"/>
      <protection/>
    </xf>
    <xf numFmtId="0" fontId="8" fillId="0" borderId="0" xfId="47" applyAlignment="1">
      <alignment/>
      <protection/>
    </xf>
    <xf numFmtId="0" fontId="8" fillId="0" borderId="0" xfId="47" applyBorder="1" applyAlignment="1">
      <alignment/>
      <protection/>
    </xf>
    <xf numFmtId="0" fontId="14" fillId="0" borderId="0" xfId="47" applyFont="1" applyBorder="1" applyAlignment="1">
      <alignment horizontal="center" vertical="center"/>
      <protection/>
    </xf>
    <xf numFmtId="0" fontId="14" fillId="0" borderId="0" xfId="47" applyFont="1" applyAlignment="1">
      <alignment/>
      <protection/>
    </xf>
    <xf numFmtId="0" fontId="14" fillId="0" borderId="0" xfId="47" applyFont="1" applyBorder="1" applyAlignment="1">
      <alignment vertical="center"/>
      <protection/>
    </xf>
    <xf numFmtId="0" fontId="14" fillId="0" borderId="11" xfId="47" applyFont="1" applyBorder="1" applyAlignment="1">
      <alignment horizontal="center" vertical="center"/>
      <protection/>
    </xf>
    <xf numFmtId="0" fontId="14" fillId="0" borderId="0" xfId="47" applyFont="1" applyBorder="1" applyAlignment="1">
      <alignment/>
      <protection/>
    </xf>
    <xf numFmtId="0" fontId="8" fillId="0" borderId="0" xfId="47" applyBorder="1" applyAlignment="1">
      <alignment horizontal="left" vertical="center" indent="1"/>
      <protection/>
    </xf>
    <xf numFmtId="0" fontId="8" fillId="0" borderId="0" xfId="47" applyBorder="1" applyAlignment="1">
      <alignment horizontal="center" vertical="center"/>
      <protection/>
    </xf>
    <xf numFmtId="0" fontId="9" fillId="0" borderId="0" xfId="47" applyFont="1" applyBorder="1" applyAlignment="1">
      <alignment horizontal="center" vertical="center"/>
      <protection/>
    </xf>
    <xf numFmtId="0" fontId="14" fillId="0" borderId="0" xfId="47" applyFont="1" applyBorder="1" applyAlignment="1">
      <alignment horizontal="right" vertical="center"/>
      <protection/>
    </xf>
    <xf numFmtId="0" fontId="14" fillId="0" borderId="0" xfId="47" applyFont="1" applyAlignment="1">
      <alignment horizontal="right" vertical="center"/>
      <protection/>
    </xf>
    <xf numFmtId="0" fontId="9" fillId="0" borderId="0" xfId="47" applyFont="1" applyBorder="1" applyAlignment="1">
      <alignment vertical="center"/>
      <protection/>
    </xf>
    <xf numFmtId="0" fontId="8" fillId="0" borderId="0" xfId="47" applyBorder="1" applyAlignment="1">
      <alignment vertical="center"/>
      <protection/>
    </xf>
    <xf numFmtId="0" fontId="14" fillId="0" borderId="12" xfId="47" applyFont="1" applyBorder="1" applyAlignment="1">
      <alignment horizontal="center" vertical="center"/>
      <protection/>
    </xf>
    <xf numFmtId="0" fontId="14" fillId="0" borderId="0" xfId="47" applyFont="1" applyAlignment="1">
      <alignment horizontal="center" vertical="center"/>
      <protection/>
    </xf>
    <xf numFmtId="0" fontId="14" fillId="0" borderId="0" xfId="47" applyFont="1" applyBorder="1" applyAlignment="1">
      <alignment horizontal="left" vertical="center" indent="1"/>
      <protection/>
    </xf>
    <xf numFmtId="0" fontId="15" fillId="0" borderId="0" xfId="47" applyFont="1" applyAlignment="1">
      <alignment horizontal="center" vertical="center"/>
      <protection/>
    </xf>
    <xf numFmtId="0" fontId="14" fillId="0" borderId="0" xfId="47" applyFont="1" applyAlignment="1">
      <alignment horizontal="left" vertical="center" indent="1"/>
      <protection/>
    </xf>
    <xf numFmtId="0" fontId="15" fillId="0" borderId="0" xfId="47" applyFont="1" applyBorder="1" applyAlignment="1">
      <alignment horizontal="center" vertical="center"/>
      <protection/>
    </xf>
    <xf numFmtId="0" fontId="15" fillId="0" borderId="0" xfId="47" applyFont="1" applyBorder="1" applyAlignment="1">
      <alignment vertical="center"/>
      <protection/>
    </xf>
    <xf numFmtId="0" fontId="8" fillId="0" borderId="0" xfId="47" applyFont="1" applyBorder="1" applyAlignment="1">
      <alignment vertical="center"/>
      <protection/>
    </xf>
    <xf numFmtId="0" fontId="21" fillId="0" borderId="0" xfId="47" applyFont="1" applyBorder="1" applyAlignment="1">
      <alignment vertical="center"/>
      <protection/>
    </xf>
    <xf numFmtId="0" fontId="20" fillId="0" borderId="0" xfId="47" applyFont="1" applyBorder="1" applyAlignment="1">
      <alignment horizontal="center" vertical="center"/>
      <protection/>
    </xf>
    <xf numFmtId="0" fontId="15" fillId="0" borderId="0" xfId="47" applyFont="1" applyFill="1" applyAlignment="1">
      <alignment horizontal="center" vertical="center"/>
      <protection/>
    </xf>
    <xf numFmtId="0" fontId="14" fillId="0" borderId="0" xfId="47" applyFont="1" applyFill="1" applyAlignment="1">
      <alignment horizontal="center" vertical="center"/>
      <protection/>
    </xf>
    <xf numFmtId="0" fontId="22" fillId="0" borderId="0" xfId="47" applyFont="1" applyFill="1" applyBorder="1" applyAlignment="1">
      <alignment vertical="center"/>
      <protection/>
    </xf>
    <xf numFmtId="0" fontId="22" fillId="0" borderId="0" xfId="47" applyFont="1" applyBorder="1" applyAlignment="1">
      <alignment vertical="center"/>
      <protection/>
    </xf>
    <xf numFmtId="0" fontId="14" fillId="0" borderId="0" xfId="47" applyFont="1" applyFill="1" applyAlignment="1">
      <alignment/>
      <protection/>
    </xf>
    <xf numFmtId="0" fontId="8" fillId="0" borderId="0" xfId="47" applyAlignment="1">
      <alignment horizontal="center" vertical="center"/>
      <protection/>
    </xf>
    <xf numFmtId="0" fontId="14" fillId="0" borderId="13" xfId="47" applyFont="1" applyBorder="1" applyAlignment="1">
      <alignment horizontal="center" vertical="center"/>
      <protection/>
    </xf>
    <xf numFmtId="0" fontId="24" fillId="0" borderId="0" xfId="47" applyFont="1" applyBorder="1" applyAlignment="1">
      <alignment vertical="center"/>
      <protection/>
    </xf>
    <xf numFmtId="0" fontId="24" fillId="0" borderId="0" xfId="47" applyFont="1" applyBorder="1" applyAlignment="1">
      <alignment horizontal="center" vertical="center"/>
      <protection/>
    </xf>
    <xf numFmtId="0" fontId="9" fillId="0" borderId="0" xfId="47" applyFont="1" applyAlignment="1">
      <alignment horizontal="center" vertical="center"/>
      <protection/>
    </xf>
    <xf numFmtId="20" fontId="11" fillId="0" borderId="0" xfId="50" applyNumberFormat="1" applyFont="1" applyFill="1" applyBorder="1" applyAlignment="1">
      <alignment horizontal="left" vertical="center"/>
      <protection/>
    </xf>
    <xf numFmtId="0" fontId="0" fillId="0" borderId="0" xfId="0" applyFill="1" applyAlignment="1">
      <alignment/>
    </xf>
    <xf numFmtId="0" fontId="21" fillId="0" borderId="0" xfId="49" applyFont="1" applyAlignment="1">
      <alignment/>
      <protection/>
    </xf>
    <xf numFmtId="0" fontId="8" fillId="0" borderId="10" xfId="49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8" fillId="32" borderId="10" xfId="49" applyFont="1" applyFill="1" applyBorder="1" applyAlignment="1">
      <alignment horizontal="center" vertical="center" wrapText="1"/>
      <protection/>
    </xf>
    <xf numFmtId="0" fontId="14" fillId="0" borderId="0" xfId="47" applyNumberFormat="1" applyFont="1" applyAlignment="1">
      <alignment horizontal="left" vertical="center" indent="1"/>
      <protection/>
    </xf>
    <xf numFmtId="0" fontId="14" fillId="0" borderId="0" xfId="47" applyNumberFormat="1" applyFont="1" applyAlignment="1">
      <alignment horizontal="center" vertical="center"/>
      <protection/>
    </xf>
    <xf numFmtId="2" fontId="0" fillId="33" borderId="10" xfId="0" applyNumberFormat="1" applyFill="1" applyBorder="1" applyAlignment="1" applyProtection="1">
      <alignment horizontal="center" vertical="center"/>
      <protection hidden="1"/>
    </xf>
    <xf numFmtId="0" fontId="27" fillId="0" borderId="0" xfId="0" applyFont="1" applyBorder="1" applyAlignment="1">
      <alignment vertical="center" wrapText="1"/>
    </xf>
    <xf numFmtId="0" fontId="9" fillId="0" borderId="0" xfId="49" applyFont="1" applyAlignment="1">
      <alignment horizontal="center"/>
      <protection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9" fillId="32" borderId="10" xfId="49" applyFont="1" applyFill="1" applyBorder="1" applyAlignment="1">
      <alignment horizontal="center" wrapText="1"/>
      <protection/>
    </xf>
    <xf numFmtId="0" fontId="10" fillId="0" borderId="0" xfId="50" applyFont="1" applyAlignment="1">
      <alignment vertical="center"/>
      <protection/>
    </xf>
    <xf numFmtId="20" fontId="29" fillId="34" borderId="14" xfId="50" applyNumberFormat="1" applyFont="1" applyFill="1" applyBorder="1" applyAlignment="1">
      <alignment horizontal="center" vertical="center"/>
      <protection/>
    </xf>
    <xf numFmtId="0" fontId="28" fillId="0" borderId="15" xfId="50" applyFont="1" applyBorder="1" applyAlignment="1">
      <alignment horizontal="center" vertical="center"/>
      <protection/>
    </xf>
    <xf numFmtId="0" fontId="28" fillId="0" borderId="16" xfId="50" applyFont="1" applyBorder="1" applyAlignment="1">
      <alignment horizontal="center" vertical="center"/>
      <protection/>
    </xf>
    <xf numFmtId="20" fontId="29" fillId="34" borderId="17" xfId="50" applyNumberFormat="1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32" fillId="0" borderId="0" xfId="0" applyFont="1" applyAlignment="1">
      <alignment vertical="center" wrapText="1"/>
    </xf>
    <xf numFmtId="0" fontId="33" fillId="0" borderId="0" xfId="50" applyFont="1" applyBorder="1" applyAlignment="1">
      <alignment horizontal="center" vertical="center" wrapText="1"/>
      <protection/>
    </xf>
    <xf numFmtId="0" fontId="33" fillId="0" borderId="0" xfId="50" applyFont="1" applyAlignment="1">
      <alignment horizontal="center" vertical="center" wrapText="1"/>
      <protection/>
    </xf>
    <xf numFmtId="0" fontId="8" fillId="0" borderId="10" xfId="49" applyFont="1" applyFill="1" applyBorder="1" applyAlignment="1">
      <alignment horizontal="center"/>
      <protection/>
    </xf>
    <xf numFmtId="0" fontId="9" fillId="0" borderId="10" xfId="49" applyFont="1" applyFill="1" applyBorder="1" applyAlignment="1">
      <alignment horizontal="center" vertical="center"/>
      <protection/>
    </xf>
    <xf numFmtId="1" fontId="35" fillId="35" borderId="10" xfId="0" applyNumberFormat="1" applyFont="1" applyFill="1" applyBorder="1" applyAlignment="1" applyProtection="1">
      <alignment horizontal="center" vertical="center"/>
      <protection hidden="1"/>
    </xf>
    <xf numFmtId="1" fontId="35" fillId="0" borderId="10" xfId="0" applyNumberFormat="1" applyFont="1" applyFill="1" applyBorder="1" applyAlignment="1" applyProtection="1">
      <alignment horizontal="center" vertical="center"/>
      <protection locked="0"/>
    </xf>
    <xf numFmtId="0" fontId="35" fillId="0" borderId="10" xfId="0" applyFont="1" applyBorder="1" applyAlignment="1" applyProtection="1">
      <alignment horizontal="center" vertical="center"/>
      <protection locked="0"/>
    </xf>
    <xf numFmtId="1" fontId="35" fillId="0" borderId="10" xfId="0" applyNumberFormat="1" applyFont="1" applyBorder="1" applyAlignment="1" applyProtection="1">
      <alignment horizontal="center" vertical="center"/>
      <protection locked="0"/>
    </xf>
    <xf numFmtId="0" fontId="35" fillId="0" borderId="10" xfId="0" applyFont="1" applyFill="1" applyBorder="1" applyAlignment="1" applyProtection="1">
      <alignment horizontal="center" vertical="center"/>
      <protection hidden="1"/>
    </xf>
    <xf numFmtId="0" fontId="35" fillId="35" borderId="10" xfId="0" applyFont="1" applyFill="1" applyBorder="1" applyAlignment="1" applyProtection="1">
      <alignment horizontal="center" vertical="center"/>
      <protection hidden="1"/>
    </xf>
    <xf numFmtId="0" fontId="9" fillId="36" borderId="10" xfId="49" applyFont="1" applyFill="1" applyBorder="1" applyAlignment="1">
      <alignment horizontal="center" vertical="center" wrapText="1"/>
      <protection/>
    </xf>
    <xf numFmtId="0" fontId="8" fillId="0" borderId="18" xfId="49" applyFont="1" applyBorder="1" applyAlignment="1">
      <alignment horizontal="center"/>
      <protection/>
    </xf>
    <xf numFmtId="0" fontId="9" fillId="0" borderId="10" xfId="49" applyFont="1" applyBorder="1" applyAlignment="1">
      <alignment horizontal="center" vertical="center"/>
      <protection/>
    </xf>
    <xf numFmtId="0" fontId="9" fillId="36" borderId="10" xfId="49" applyFont="1" applyFill="1" applyBorder="1" applyAlignment="1">
      <alignment horizontal="center" vertical="center"/>
      <protection/>
    </xf>
    <xf numFmtId="0" fontId="8" fillId="0" borderId="0" xfId="47" applyNumberFormat="1" applyFont="1" applyAlignment="1">
      <alignment horizontal="center"/>
      <protection/>
    </xf>
    <xf numFmtId="0" fontId="28" fillId="0" borderId="19" xfId="50" applyFont="1" applyBorder="1" applyAlignment="1">
      <alignment horizontal="center" vertical="center"/>
      <protection/>
    </xf>
    <xf numFmtId="0" fontId="28" fillId="0" borderId="20" xfId="50" applyFont="1" applyBorder="1" applyAlignment="1">
      <alignment horizontal="center" vertical="center"/>
      <protection/>
    </xf>
    <xf numFmtId="20" fontId="29" fillId="0" borderId="16" xfId="50" applyNumberFormat="1" applyFont="1" applyFill="1" applyBorder="1" applyAlignment="1">
      <alignment horizontal="center" vertical="center"/>
      <protection/>
    </xf>
    <xf numFmtId="0" fontId="37" fillId="36" borderId="10" xfId="0" applyFont="1" applyFill="1" applyBorder="1" applyAlignment="1">
      <alignment horizontal="center"/>
    </xf>
    <xf numFmtId="0" fontId="37" fillId="36" borderId="21" xfId="0" applyFont="1" applyFill="1" applyBorder="1" applyAlignment="1">
      <alignment horizontal="center"/>
    </xf>
    <xf numFmtId="0" fontId="38" fillId="0" borderId="10" xfId="50" applyFont="1" applyBorder="1" applyAlignment="1">
      <alignment horizontal="center" vertical="center"/>
      <protection/>
    </xf>
    <xf numFmtId="0" fontId="38" fillId="0" borderId="21" xfId="50" applyFont="1" applyBorder="1" applyAlignment="1">
      <alignment horizontal="center" vertical="center"/>
      <protection/>
    </xf>
    <xf numFmtId="0" fontId="37" fillId="0" borderId="10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39" fillId="0" borderId="22" xfId="0" applyFont="1" applyBorder="1" applyAlignment="1">
      <alignment/>
    </xf>
    <xf numFmtId="0" fontId="39" fillId="0" borderId="23" xfId="0" applyFont="1" applyBorder="1" applyAlignment="1">
      <alignment/>
    </xf>
    <xf numFmtId="0" fontId="37" fillId="0" borderId="24" xfId="0" applyFont="1" applyBorder="1" applyAlignment="1">
      <alignment horizontal="center"/>
    </xf>
    <xf numFmtId="20" fontId="29" fillId="34" borderId="25" xfId="50" applyNumberFormat="1" applyFont="1" applyFill="1" applyBorder="1" applyAlignment="1">
      <alignment horizontal="center" vertical="center"/>
      <protection/>
    </xf>
    <xf numFmtId="0" fontId="93" fillId="0" borderId="0" xfId="47" applyFont="1" applyAlignment="1">
      <alignment/>
      <protection/>
    </xf>
    <xf numFmtId="0" fontId="93" fillId="0" borderId="0" xfId="47" applyFont="1" applyBorder="1" applyAlignment="1">
      <alignment vertical="center"/>
      <protection/>
    </xf>
    <xf numFmtId="0" fontId="94" fillId="0" borderId="0" xfId="48" applyFont="1" applyBorder="1" applyAlignment="1">
      <alignment vertical="center"/>
      <protection/>
    </xf>
    <xf numFmtId="0" fontId="93" fillId="0" borderId="0" xfId="47" applyFont="1" applyBorder="1" applyAlignment="1">
      <alignment/>
      <protection/>
    </xf>
    <xf numFmtId="0" fontId="93" fillId="0" borderId="0" xfId="47" applyFont="1" applyAlignment="1">
      <alignment horizontal="center" vertical="center"/>
      <protection/>
    </xf>
    <xf numFmtId="0" fontId="93" fillId="0" borderId="0" xfId="47" applyFont="1" applyBorder="1" applyAlignment="1">
      <alignment horizontal="center" vertical="center"/>
      <protection/>
    </xf>
    <xf numFmtId="0" fontId="93" fillId="0" borderId="13" xfId="47" applyFont="1" applyBorder="1" applyAlignment="1">
      <alignment horizontal="center" vertical="center"/>
      <protection/>
    </xf>
    <xf numFmtId="0" fontId="95" fillId="0" borderId="0" xfId="47" applyFont="1" applyFill="1" applyAlignment="1">
      <alignment horizontal="center" vertical="center"/>
      <protection/>
    </xf>
    <xf numFmtId="0" fontId="96" fillId="0" borderId="0" xfId="47" applyFont="1" applyFill="1" applyAlignment="1">
      <alignment horizontal="center" vertical="center"/>
      <protection/>
    </xf>
    <xf numFmtId="0" fontId="93" fillId="0" borderId="0" xfId="47" applyFont="1" applyFill="1" applyAlignment="1">
      <alignment horizontal="center" vertical="center"/>
      <protection/>
    </xf>
    <xf numFmtId="0" fontId="93" fillId="0" borderId="0" xfId="47" applyFont="1" applyFill="1" applyBorder="1" applyAlignment="1">
      <alignment horizontal="center" vertical="center"/>
      <protection/>
    </xf>
    <xf numFmtId="0" fontId="93" fillId="0" borderId="0" xfId="47" applyFont="1" applyFill="1" applyAlignment="1">
      <alignment/>
      <protection/>
    </xf>
    <xf numFmtId="0" fontId="97" fillId="0" borderId="0" xfId="47" applyFont="1" applyBorder="1" applyAlignment="1">
      <alignment horizontal="center" vertical="center"/>
      <protection/>
    </xf>
    <xf numFmtId="0" fontId="93" fillId="0" borderId="12" xfId="47" applyFont="1" applyBorder="1" applyAlignment="1">
      <alignment horizontal="center" vertical="center"/>
      <protection/>
    </xf>
    <xf numFmtId="0" fontId="98" fillId="0" borderId="0" xfId="47" applyFont="1" applyAlignment="1">
      <alignment horizontal="center" vertical="center"/>
      <protection/>
    </xf>
    <xf numFmtId="0" fontId="93" fillId="0" borderId="11" xfId="47" applyFont="1" applyBorder="1" applyAlignment="1">
      <alignment horizontal="center" vertical="center"/>
      <protection/>
    </xf>
    <xf numFmtId="0" fontId="95" fillId="0" borderId="0" xfId="47" applyFont="1" applyAlignment="1">
      <alignment horizontal="center" vertical="center"/>
      <protection/>
    </xf>
    <xf numFmtId="1" fontId="40" fillId="35" borderId="10" xfId="0" applyNumberFormat="1" applyFont="1" applyFill="1" applyBorder="1" applyAlignment="1" applyProtection="1">
      <alignment horizontal="center" vertical="center"/>
      <protection hidden="1"/>
    </xf>
    <xf numFmtId="1" fontId="35" fillId="0" borderId="10" xfId="0" applyNumberFormat="1" applyFont="1" applyFill="1" applyBorder="1" applyAlignment="1" applyProtection="1">
      <alignment horizontal="center" vertical="center"/>
      <protection hidden="1"/>
    </xf>
    <xf numFmtId="1" fontId="41" fillId="0" borderId="10" xfId="0" applyNumberFormat="1" applyFont="1" applyBorder="1" applyAlignment="1" applyProtection="1">
      <alignment horizontal="center" vertical="center"/>
      <protection locked="0"/>
    </xf>
    <xf numFmtId="0" fontId="15" fillId="0" borderId="0" xfId="47" applyFont="1" applyAlignment="1">
      <alignment horizontal="left" vertical="center" indent="1"/>
      <protection/>
    </xf>
    <xf numFmtId="0" fontId="9" fillId="0" borderId="0" xfId="47" applyFont="1" applyAlignment="1">
      <alignment/>
      <protection/>
    </xf>
    <xf numFmtId="1" fontId="8" fillId="0" borderId="10" xfId="49" applyNumberFormat="1" applyFont="1" applyBorder="1">
      <alignment/>
      <protection/>
    </xf>
    <xf numFmtId="20" fontId="29" fillId="34" borderId="14" xfId="50" applyNumberFormat="1" applyFont="1" applyFill="1" applyBorder="1" applyAlignment="1">
      <alignment horizontal="left" vertical="center"/>
      <protection/>
    </xf>
    <xf numFmtId="20" fontId="29" fillId="34" borderId="26" xfId="50" applyNumberFormat="1" applyFont="1" applyFill="1" applyBorder="1" applyAlignment="1">
      <alignment horizontal="left" vertical="center"/>
      <protection/>
    </xf>
    <xf numFmtId="20" fontId="29" fillId="34" borderId="27" xfId="50" applyNumberFormat="1" applyFont="1" applyFill="1" applyBorder="1" applyAlignment="1">
      <alignment horizontal="left" vertical="center"/>
      <protection/>
    </xf>
    <xf numFmtId="0" fontId="29" fillId="0" borderId="22" xfId="50" applyFont="1" applyBorder="1" applyAlignment="1">
      <alignment horizontal="center" vertical="center"/>
      <protection/>
    </xf>
    <xf numFmtId="0" fontId="14" fillId="0" borderId="28" xfId="47" applyFont="1" applyFill="1" applyBorder="1" applyAlignment="1">
      <alignment horizontal="center" vertical="center"/>
      <protection/>
    </xf>
    <xf numFmtId="0" fontId="20" fillId="0" borderId="0" xfId="47" applyFont="1" applyFill="1" applyAlignment="1">
      <alignment horizontal="center" vertical="center"/>
      <protection/>
    </xf>
    <xf numFmtId="0" fontId="23" fillId="0" borderId="0" xfId="47" applyFont="1" applyFill="1" applyAlignment="1">
      <alignment horizontal="center" vertical="center"/>
      <protection/>
    </xf>
    <xf numFmtId="0" fontId="23" fillId="0" borderId="28" xfId="47" applyFont="1" applyFill="1" applyBorder="1" applyAlignment="1">
      <alignment horizontal="center" vertical="center"/>
      <protection/>
    </xf>
    <xf numFmtId="0" fontId="99" fillId="0" borderId="0" xfId="47" applyFont="1" applyAlignment="1">
      <alignment horizontal="left" vertical="center" indent="1"/>
      <protection/>
    </xf>
    <xf numFmtId="0" fontId="100" fillId="0" borderId="0" xfId="47" applyFont="1" applyAlignment="1">
      <alignment horizontal="center" vertical="center"/>
      <protection/>
    </xf>
    <xf numFmtId="0" fontId="99" fillId="0" borderId="29" xfId="47" applyFont="1" applyFill="1" applyBorder="1" applyAlignment="1">
      <alignment horizontal="center" vertical="center"/>
      <protection/>
    </xf>
    <xf numFmtId="0" fontId="99" fillId="0" borderId="30" xfId="47" applyFont="1" applyBorder="1" applyAlignment="1">
      <alignment horizontal="center" vertical="center"/>
      <protection/>
    </xf>
    <xf numFmtId="0" fontId="28" fillId="0" borderId="31" xfId="50" applyFont="1" applyBorder="1" applyAlignment="1">
      <alignment horizontal="center" vertical="center"/>
      <protection/>
    </xf>
    <xf numFmtId="0" fontId="28" fillId="0" borderId="32" xfId="50" applyFont="1" applyBorder="1" applyAlignment="1">
      <alignment horizontal="center" vertical="center"/>
      <protection/>
    </xf>
    <xf numFmtId="0" fontId="28" fillId="0" borderId="33" xfId="50" applyFont="1" applyBorder="1" applyAlignment="1">
      <alignment horizontal="center" vertical="center"/>
      <protection/>
    </xf>
    <xf numFmtId="0" fontId="28" fillId="0" borderId="34" xfId="50" applyFont="1" applyBorder="1" applyAlignment="1">
      <alignment horizontal="center" vertical="center"/>
      <protection/>
    </xf>
    <xf numFmtId="0" fontId="43" fillId="0" borderId="35" xfId="50" applyFont="1" applyBorder="1" applyAlignment="1">
      <alignment horizontal="center" vertical="center"/>
      <protection/>
    </xf>
    <xf numFmtId="0" fontId="43" fillId="0" borderId="36" xfId="50" applyFont="1" applyBorder="1" applyAlignment="1">
      <alignment horizontal="center" vertical="center"/>
      <protection/>
    </xf>
    <xf numFmtId="0" fontId="29" fillId="0" borderId="23" xfId="50" applyFont="1" applyBorder="1" applyAlignment="1">
      <alignment horizontal="center" vertical="center"/>
      <protection/>
    </xf>
    <xf numFmtId="0" fontId="32" fillId="0" borderId="37" xfId="0" applyFont="1" applyFill="1" applyBorder="1" applyAlignment="1">
      <alignment vertical="center" wrapText="1"/>
    </xf>
    <xf numFmtId="0" fontId="32" fillId="0" borderId="38" xfId="0" applyFont="1" applyFill="1" applyBorder="1" applyAlignment="1">
      <alignment vertical="center" wrapText="1"/>
    </xf>
    <xf numFmtId="0" fontId="32" fillId="0" borderId="39" xfId="0" applyFont="1" applyFill="1" applyBorder="1" applyAlignment="1">
      <alignment vertical="center" wrapText="1"/>
    </xf>
    <xf numFmtId="0" fontId="31" fillId="37" borderId="40" xfId="0" applyFont="1" applyFill="1" applyBorder="1" applyAlignment="1">
      <alignment horizontal="center" vertical="center" wrapText="1"/>
    </xf>
    <xf numFmtId="0" fontId="31" fillId="38" borderId="4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8" fillId="0" borderId="41" xfId="50" applyFont="1" applyBorder="1" applyAlignment="1">
      <alignment horizontal="center" vertical="center"/>
      <protection/>
    </xf>
    <xf numFmtId="0" fontId="37" fillId="36" borderId="42" xfId="0" applyFont="1" applyFill="1" applyBorder="1" applyAlignment="1">
      <alignment horizontal="center"/>
    </xf>
    <xf numFmtId="0" fontId="38" fillId="0" borderId="42" xfId="50" applyFont="1" applyBorder="1" applyAlignment="1">
      <alignment horizontal="center" vertical="center"/>
      <protection/>
    </xf>
    <xf numFmtId="0" fontId="37" fillId="0" borderId="42" xfId="0" applyFont="1" applyBorder="1" applyAlignment="1">
      <alignment horizontal="center"/>
    </xf>
    <xf numFmtId="20" fontId="44" fillId="0" borderId="0" xfId="50" applyNumberFormat="1" applyFont="1" applyFill="1" applyBorder="1" applyAlignment="1">
      <alignment horizontal="left" vertical="center"/>
      <protection/>
    </xf>
    <xf numFmtId="20" fontId="26" fillId="0" borderId="0" xfId="50" applyNumberFormat="1" applyFont="1" applyFill="1" applyBorder="1" applyAlignment="1">
      <alignment horizontal="left" vertical="center"/>
      <protection/>
    </xf>
    <xf numFmtId="0" fontId="9" fillId="36" borderId="41" xfId="49" applyFont="1" applyFill="1" applyBorder="1" applyAlignment="1">
      <alignment horizontal="center" vertical="center"/>
      <protection/>
    </xf>
    <xf numFmtId="1" fontId="8" fillId="0" borderId="10" xfId="49" applyNumberFormat="1" applyFont="1" applyBorder="1" applyAlignment="1">
      <alignment horizontal="center"/>
      <protection/>
    </xf>
    <xf numFmtId="0" fontId="31" fillId="37" borderId="17" xfId="0" applyFont="1" applyFill="1" applyBorder="1" applyAlignment="1">
      <alignment horizontal="center" vertical="center" wrapText="1"/>
    </xf>
    <xf numFmtId="0" fontId="31" fillId="38" borderId="17" xfId="0" applyFont="1" applyFill="1" applyBorder="1" applyAlignment="1">
      <alignment horizontal="center" vertical="center" wrapText="1"/>
    </xf>
    <xf numFmtId="0" fontId="31" fillId="32" borderId="17" xfId="0" applyFont="1" applyFill="1" applyBorder="1" applyAlignment="1">
      <alignment horizontal="center" vertical="center" wrapText="1"/>
    </xf>
    <xf numFmtId="0" fontId="31" fillId="39" borderId="17" xfId="0" applyFont="1" applyFill="1" applyBorder="1" applyAlignment="1">
      <alignment horizontal="center" vertical="center" wrapText="1"/>
    </xf>
    <xf numFmtId="0" fontId="31" fillId="39" borderId="43" xfId="0" applyFont="1" applyFill="1" applyBorder="1" applyAlignment="1">
      <alignment horizontal="center" vertical="center" wrapText="1"/>
    </xf>
    <xf numFmtId="20" fontId="29" fillId="34" borderId="14" xfId="50" applyNumberFormat="1" applyFont="1" applyFill="1" applyBorder="1" applyAlignment="1">
      <alignment horizontal="left" vertical="center"/>
      <protection/>
    </xf>
    <xf numFmtId="20" fontId="29" fillId="34" borderId="26" xfId="50" applyNumberFormat="1" applyFont="1" applyFill="1" applyBorder="1" applyAlignment="1">
      <alignment horizontal="left" vertical="center"/>
      <protection/>
    </xf>
    <xf numFmtId="20" fontId="29" fillId="34" borderId="27" xfId="50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8" fillId="0" borderId="44" xfId="49" applyFont="1" applyFill="1" applyBorder="1" applyAlignment="1">
      <alignment horizontal="center"/>
      <protection/>
    </xf>
    <xf numFmtId="0" fontId="9" fillId="32" borderId="35" xfId="49" applyFont="1" applyFill="1" applyBorder="1" applyAlignment="1">
      <alignment horizontal="center" wrapText="1"/>
      <protection/>
    </xf>
    <xf numFmtId="0" fontId="9" fillId="32" borderId="22" xfId="49" applyFont="1" applyFill="1" applyBorder="1" applyAlignment="1">
      <alignment horizontal="center" wrapText="1"/>
      <protection/>
    </xf>
    <xf numFmtId="0" fontId="37" fillId="36" borderId="10" xfId="0" applyFont="1" applyFill="1" applyBorder="1" applyAlignment="1">
      <alignment horizontal="center"/>
    </xf>
    <xf numFmtId="0" fontId="38" fillId="40" borderId="10" xfId="50" applyFont="1" applyFill="1" applyBorder="1" applyAlignment="1">
      <alignment horizontal="center" vertical="center"/>
      <protection/>
    </xf>
    <xf numFmtId="0" fontId="31" fillId="39" borderId="19" xfId="0" applyFont="1" applyFill="1" applyBorder="1" applyAlignment="1">
      <alignment horizontal="center" vertical="center" wrapText="1"/>
    </xf>
    <xf numFmtId="0" fontId="32" fillId="0" borderId="45" xfId="0" applyFont="1" applyFill="1" applyBorder="1" applyAlignment="1">
      <alignment vertical="center" wrapText="1"/>
    </xf>
    <xf numFmtId="0" fontId="32" fillId="0" borderId="20" xfId="0" applyFont="1" applyFill="1" applyBorder="1" applyAlignment="1">
      <alignment vertical="center" wrapText="1"/>
    </xf>
    <xf numFmtId="0" fontId="31" fillId="37" borderId="46" xfId="0" applyFont="1" applyFill="1" applyBorder="1" applyAlignment="1">
      <alignment horizontal="center" vertical="center" wrapText="1"/>
    </xf>
    <xf numFmtId="0" fontId="32" fillId="0" borderId="42" xfId="0" applyFont="1" applyFill="1" applyBorder="1" applyAlignment="1">
      <alignment vertical="center" wrapText="1"/>
    </xf>
    <xf numFmtId="0" fontId="32" fillId="0" borderId="47" xfId="0" applyFont="1" applyFill="1" applyBorder="1" applyAlignment="1">
      <alignment vertical="center" wrapText="1"/>
    </xf>
    <xf numFmtId="0" fontId="32" fillId="0" borderId="48" xfId="0" applyFont="1" applyFill="1" applyBorder="1" applyAlignment="1">
      <alignment vertical="center" wrapText="1"/>
    </xf>
    <xf numFmtId="0" fontId="32" fillId="0" borderId="40" xfId="0" applyFont="1" applyFill="1" applyBorder="1" applyAlignment="1">
      <alignment vertical="center" wrapText="1"/>
    </xf>
    <xf numFmtId="0" fontId="32" fillId="0" borderId="19" xfId="0" applyFont="1" applyFill="1" applyBorder="1" applyAlignment="1">
      <alignment vertical="center" wrapText="1"/>
    </xf>
    <xf numFmtId="0" fontId="31" fillId="37" borderId="49" xfId="0" applyFont="1" applyFill="1" applyBorder="1" applyAlignment="1">
      <alignment horizontal="center" vertical="center" wrapText="1"/>
    </xf>
    <xf numFmtId="0" fontId="31" fillId="37" borderId="43" xfId="0" applyFont="1" applyFill="1" applyBorder="1" applyAlignment="1">
      <alignment horizontal="center" vertical="center" wrapText="1"/>
    </xf>
    <xf numFmtId="0" fontId="31" fillId="38" borderId="43" xfId="0" applyFont="1" applyFill="1" applyBorder="1" applyAlignment="1">
      <alignment horizontal="center" vertical="center" wrapText="1"/>
    </xf>
    <xf numFmtId="0" fontId="31" fillId="32" borderId="43" xfId="0" applyFont="1" applyFill="1" applyBorder="1" applyAlignment="1">
      <alignment horizontal="center" vertical="center" wrapText="1"/>
    </xf>
    <xf numFmtId="0" fontId="30" fillId="32" borderId="43" xfId="50" applyFont="1" applyFill="1" applyBorder="1" applyAlignment="1">
      <alignment horizontal="center" vertical="center" wrapText="1"/>
      <protection/>
    </xf>
    <xf numFmtId="0" fontId="32" fillId="0" borderId="50" xfId="0" applyFont="1" applyFill="1" applyBorder="1" applyAlignment="1">
      <alignment vertical="center" wrapText="1"/>
    </xf>
    <xf numFmtId="0" fontId="32" fillId="0" borderId="51" xfId="0" applyFont="1" applyFill="1" applyBorder="1" applyAlignment="1">
      <alignment vertical="center" wrapText="1"/>
    </xf>
    <xf numFmtId="0" fontId="32" fillId="0" borderId="52" xfId="0" applyFont="1" applyFill="1" applyBorder="1" applyAlignment="1">
      <alignment vertical="center" wrapText="1"/>
    </xf>
    <xf numFmtId="0" fontId="30" fillId="32" borderId="17" xfId="50" applyFont="1" applyFill="1" applyBorder="1" applyAlignment="1">
      <alignment horizontal="center" vertical="center" wrapText="1"/>
      <protection/>
    </xf>
    <xf numFmtId="0" fontId="10" fillId="0" borderId="10" xfId="50" applyFont="1" applyBorder="1" applyAlignment="1">
      <alignment vertical="center"/>
      <protection/>
    </xf>
    <xf numFmtId="0" fontId="101" fillId="0" borderId="0" xfId="0" applyFont="1" applyAlignment="1">
      <alignment horizontal="right" vertical="center"/>
    </xf>
    <xf numFmtId="0" fontId="101" fillId="0" borderId="0" xfId="0" applyFont="1" applyAlignment="1">
      <alignment vertical="center"/>
    </xf>
    <xf numFmtId="0" fontId="7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1" fillId="0" borderId="10" xfId="0" applyFont="1" applyBorder="1" applyAlignment="1">
      <alignment vertical="center"/>
    </xf>
    <xf numFmtId="1" fontId="45" fillId="0" borderId="10" xfId="0" applyNumberFormat="1" applyFont="1" applyFill="1" applyBorder="1" applyAlignment="1" applyProtection="1">
      <alignment horizontal="center" vertical="center"/>
      <protection locked="0"/>
    </xf>
    <xf numFmtId="1" fontId="45" fillId="0" borderId="10" xfId="0" applyNumberFormat="1" applyFont="1" applyBorder="1" applyAlignment="1" applyProtection="1">
      <alignment horizontal="center" vertical="center"/>
      <protection locked="0"/>
    </xf>
    <xf numFmtId="0" fontId="101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10" fillId="0" borderId="0" xfId="50" applyFont="1" applyAlignment="1">
      <alignment vertical="center" wrapText="1"/>
      <protection/>
    </xf>
    <xf numFmtId="0" fontId="28" fillId="0" borderId="19" xfId="50" applyFont="1" applyBorder="1" applyAlignment="1">
      <alignment horizontal="center" vertical="center" wrapText="1"/>
      <protection/>
    </xf>
    <xf numFmtId="0" fontId="28" fillId="0" borderId="15" xfId="50" applyFont="1" applyBorder="1" applyAlignment="1">
      <alignment horizontal="center" vertical="center" wrapText="1"/>
      <protection/>
    </xf>
    <xf numFmtId="0" fontId="38" fillId="40" borderId="10" xfId="50" applyFont="1" applyFill="1" applyBorder="1" applyAlignment="1">
      <alignment horizontal="center" vertical="center" wrapText="1"/>
      <protection/>
    </xf>
    <xf numFmtId="0" fontId="38" fillId="0" borderId="10" xfId="50" applyFont="1" applyBorder="1" applyAlignment="1">
      <alignment horizontal="center" vertical="center" wrapText="1"/>
      <protection/>
    </xf>
    <xf numFmtId="0" fontId="38" fillId="40" borderId="10" xfId="50" applyFont="1" applyFill="1" applyBorder="1" applyAlignment="1">
      <alignment horizontal="center" vertical="center" wrapText="1"/>
      <protection/>
    </xf>
    <xf numFmtId="0" fontId="10" fillId="0" borderId="0" xfId="50" applyAlignment="1">
      <alignment vertical="center" wrapText="1"/>
      <protection/>
    </xf>
    <xf numFmtId="0" fontId="28" fillId="0" borderId="16" xfId="50" applyFont="1" applyBorder="1" applyAlignment="1">
      <alignment horizontal="center" vertical="center" wrapText="1"/>
      <protection/>
    </xf>
    <xf numFmtId="0" fontId="37" fillId="0" borderId="24" xfId="0" applyFont="1" applyBorder="1" applyAlignment="1">
      <alignment horizontal="center" wrapText="1"/>
    </xf>
    <xf numFmtId="0" fontId="37" fillId="36" borderId="10" xfId="0" applyFont="1" applyFill="1" applyBorder="1" applyAlignment="1">
      <alignment horizontal="center" vertical="center" wrapText="1"/>
    </xf>
    <xf numFmtId="0" fontId="37" fillId="36" borderId="21" xfId="0" applyFont="1" applyFill="1" applyBorder="1" applyAlignment="1">
      <alignment horizontal="center" vertical="center" wrapText="1"/>
    </xf>
    <xf numFmtId="0" fontId="37" fillId="40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4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9" fillId="32" borderId="44" xfId="49" applyFont="1" applyFill="1" applyBorder="1" applyAlignment="1">
      <alignment horizontal="center" vertical="center"/>
      <protection/>
    </xf>
    <xf numFmtId="0" fontId="9" fillId="32" borderId="53" xfId="49" applyFont="1" applyFill="1" applyBorder="1" applyAlignment="1">
      <alignment horizontal="center" vertical="center"/>
      <protection/>
    </xf>
    <xf numFmtId="0" fontId="9" fillId="32" borderId="54" xfId="49" applyFont="1" applyFill="1" applyBorder="1" applyAlignment="1">
      <alignment horizontal="center" vertical="center"/>
      <protection/>
    </xf>
    <xf numFmtId="0" fontId="21" fillId="0" borderId="0" xfId="49" applyFont="1" applyAlignment="1">
      <alignment horizontal="center"/>
      <protection/>
    </xf>
    <xf numFmtId="0" fontId="9" fillId="32" borderId="10" xfId="49" applyFont="1" applyFill="1" applyBorder="1" applyAlignment="1">
      <alignment horizontal="center" vertical="center"/>
      <protection/>
    </xf>
    <xf numFmtId="0" fontId="9" fillId="32" borderId="35" xfId="49" applyFont="1" applyFill="1" applyBorder="1" applyAlignment="1">
      <alignment horizontal="center" vertical="center"/>
      <protection/>
    </xf>
    <xf numFmtId="0" fontId="9" fillId="0" borderId="0" xfId="49" applyFont="1" applyAlignment="1">
      <alignment horizontal="center" wrapText="1"/>
      <protection/>
    </xf>
    <xf numFmtId="0" fontId="0" fillId="0" borderId="0" xfId="0" applyBorder="1" applyAlignment="1">
      <alignment horizontal="left" wrapText="1"/>
    </xf>
    <xf numFmtId="0" fontId="35" fillId="0" borderId="10" xfId="0" applyFont="1" applyBorder="1" applyAlignment="1" applyProtection="1">
      <alignment horizontal="center" vertical="center"/>
      <protection locked="0"/>
    </xf>
    <xf numFmtId="1" fontId="35" fillId="0" borderId="10" xfId="0" applyNumberFormat="1" applyFont="1" applyBorder="1" applyAlignment="1" applyProtection="1">
      <alignment horizontal="center" vertical="center"/>
      <protection locked="0"/>
    </xf>
    <xf numFmtId="1" fontId="35" fillId="22" borderId="10" xfId="0" applyNumberFormat="1" applyFont="1" applyFill="1" applyBorder="1" applyAlignment="1" applyProtection="1">
      <alignment horizontal="center" vertical="center"/>
      <protection hidden="1"/>
    </xf>
    <xf numFmtId="1" fontId="34" fillId="41" borderId="10" xfId="0" applyNumberFormat="1" applyFont="1" applyFill="1" applyBorder="1" applyAlignment="1" applyProtection="1">
      <alignment horizontal="center" vertical="center"/>
      <protection hidden="1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1" fontId="102" fillId="42" borderId="10" xfId="0" applyNumberFormat="1" applyFont="1" applyFill="1" applyBorder="1" applyAlignment="1" applyProtection="1">
      <alignment horizontal="center" vertical="center"/>
      <protection hidden="1"/>
    </xf>
    <xf numFmtId="0" fontId="7" fillId="33" borderId="10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hidden="1"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2" fillId="33" borderId="44" xfId="0" applyFont="1" applyFill="1" applyBorder="1" applyAlignment="1">
      <alignment/>
    </xf>
    <xf numFmtId="0" fontId="2" fillId="33" borderId="55" xfId="0" applyFont="1" applyFill="1" applyBorder="1" applyAlignment="1">
      <alignment/>
    </xf>
    <xf numFmtId="0" fontId="2" fillId="33" borderId="41" xfId="0" applyFont="1" applyFill="1" applyBorder="1" applyAlignment="1">
      <alignment/>
    </xf>
    <xf numFmtId="0" fontId="4" fillId="0" borderId="10" xfId="0" applyFont="1" applyBorder="1" applyAlignment="1" applyProtection="1">
      <alignment horizontal="center"/>
      <protection locked="0"/>
    </xf>
    <xf numFmtId="14" fontId="4" fillId="0" borderId="10" xfId="0" applyNumberFormat="1" applyFont="1" applyBorder="1" applyAlignment="1" applyProtection="1">
      <alignment horizontal="center"/>
      <protection locked="0"/>
    </xf>
    <xf numFmtId="167" fontId="14" fillId="0" borderId="0" xfId="47" applyNumberFormat="1" applyFont="1" applyBorder="1" applyAlignment="1">
      <alignment horizontal="center"/>
      <protection/>
    </xf>
    <xf numFmtId="0" fontId="17" fillId="0" borderId="0" xfId="47" applyFont="1" applyBorder="1" applyAlignment="1">
      <alignment horizontal="center" vertical="center" wrapText="1"/>
      <protection/>
    </xf>
    <xf numFmtId="0" fontId="14" fillId="0" borderId="56" xfId="47" applyFont="1" applyBorder="1" applyAlignment="1">
      <alignment horizontal="left" vertical="center"/>
      <protection/>
    </xf>
    <xf numFmtId="0" fontId="14" fillId="0" borderId="57" xfId="47" applyFont="1" applyBorder="1" applyAlignment="1">
      <alignment horizontal="left" vertical="center"/>
      <protection/>
    </xf>
    <xf numFmtId="0" fontId="14" fillId="0" borderId="58" xfId="47" applyFont="1" applyBorder="1" applyAlignment="1">
      <alignment horizontal="left" vertical="center"/>
      <protection/>
    </xf>
    <xf numFmtId="0" fontId="14" fillId="0" borderId="59" xfId="47" applyFont="1" applyBorder="1" applyAlignment="1">
      <alignment horizontal="left" vertical="center"/>
      <protection/>
    </xf>
    <xf numFmtId="0" fontId="14" fillId="0" borderId="0" xfId="47" applyFont="1" applyBorder="1" applyAlignment="1">
      <alignment horizontal="left" vertical="center"/>
      <protection/>
    </xf>
    <xf numFmtId="0" fontId="14" fillId="0" borderId="29" xfId="47" applyFont="1" applyBorder="1" applyAlignment="1">
      <alignment horizontal="left" vertical="center"/>
      <protection/>
    </xf>
    <xf numFmtId="0" fontId="14" fillId="0" borderId="60" xfId="47" applyFont="1" applyBorder="1" applyAlignment="1">
      <alignment horizontal="left" vertical="center"/>
      <protection/>
    </xf>
    <xf numFmtId="0" fontId="14" fillId="0" borderId="53" xfId="47" applyFont="1" applyBorder="1" applyAlignment="1">
      <alignment horizontal="left" vertical="center"/>
      <protection/>
    </xf>
    <xf numFmtId="0" fontId="14" fillId="0" borderId="54" xfId="47" applyFont="1" applyBorder="1" applyAlignment="1">
      <alignment horizontal="left" vertical="center"/>
      <protection/>
    </xf>
    <xf numFmtId="0" fontId="14" fillId="0" borderId="10" xfId="47" applyFont="1" applyBorder="1" applyAlignment="1">
      <alignment horizontal="center" vertical="center"/>
      <protection/>
    </xf>
    <xf numFmtId="0" fontId="14" fillId="0" borderId="0" xfId="47" applyFont="1" applyBorder="1" applyAlignment="1">
      <alignment horizontal="center" vertical="center"/>
      <protection/>
    </xf>
    <xf numFmtId="0" fontId="16" fillId="0" borderId="61" xfId="47" applyFont="1" applyFill="1" applyBorder="1" applyAlignment="1">
      <alignment horizontal="center" vertical="center"/>
      <protection/>
    </xf>
    <xf numFmtId="0" fontId="14" fillId="0" borderId="56" xfId="47" applyFont="1" applyBorder="1" applyAlignment="1">
      <alignment horizontal="center" vertical="center" wrapText="1"/>
      <protection/>
    </xf>
    <xf numFmtId="0" fontId="14" fillId="0" borderId="57" xfId="47" applyFont="1" applyBorder="1" applyAlignment="1">
      <alignment horizontal="center" vertical="center" wrapText="1"/>
      <protection/>
    </xf>
    <xf numFmtId="0" fontId="14" fillId="0" borderId="58" xfId="47" applyFont="1" applyBorder="1" applyAlignment="1">
      <alignment horizontal="center" vertical="center" wrapText="1"/>
      <protection/>
    </xf>
    <xf numFmtId="0" fontId="14" fillId="0" borderId="59" xfId="47" applyFont="1" applyBorder="1" applyAlignment="1">
      <alignment horizontal="center" vertical="center" wrapText="1"/>
      <protection/>
    </xf>
    <xf numFmtId="0" fontId="14" fillId="0" borderId="0" xfId="47" applyFont="1" applyBorder="1" applyAlignment="1">
      <alignment horizontal="center" vertical="center" wrapText="1"/>
      <protection/>
    </xf>
    <xf numFmtId="0" fontId="14" fillId="0" borderId="29" xfId="47" applyFont="1" applyBorder="1" applyAlignment="1">
      <alignment horizontal="center" vertical="center" wrapText="1"/>
      <protection/>
    </xf>
    <xf numFmtId="0" fontId="14" fillId="0" borderId="60" xfId="47" applyFont="1" applyBorder="1" applyAlignment="1">
      <alignment horizontal="center" vertical="center" wrapText="1"/>
      <protection/>
    </xf>
    <xf numFmtId="0" fontId="14" fillId="0" borderId="53" xfId="47" applyFont="1" applyBorder="1" applyAlignment="1">
      <alignment horizontal="center" vertical="center" wrapText="1"/>
      <protection/>
    </xf>
    <xf numFmtId="0" fontId="14" fillId="0" borderId="54" xfId="47" applyFont="1" applyBorder="1" applyAlignment="1">
      <alignment horizontal="center" vertical="center" wrapText="1"/>
      <protection/>
    </xf>
    <xf numFmtId="0" fontId="14" fillId="0" borderId="62" xfId="47" applyFont="1" applyBorder="1" applyAlignment="1">
      <alignment horizontal="center" vertical="center" wrapText="1"/>
      <protection/>
    </xf>
    <xf numFmtId="0" fontId="14" fillId="0" borderId="28" xfId="47" applyFont="1" applyBorder="1" applyAlignment="1">
      <alignment horizontal="center" vertical="center" wrapText="1"/>
      <protection/>
    </xf>
    <xf numFmtId="0" fontId="14" fillId="0" borderId="63" xfId="47" applyFont="1" applyBorder="1" applyAlignment="1">
      <alignment horizontal="center" vertical="center" wrapText="1"/>
      <protection/>
    </xf>
    <xf numFmtId="0" fontId="15" fillId="0" borderId="64" xfId="47" applyFont="1" applyBorder="1" applyAlignment="1">
      <alignment horizontal="center" vertical="center"/>
      <protection/>
    </xf>
    <xf numFmtId="0" fontId="18" fillId="0" borderId="0" xfId="47" applyFont="1" applyBorder="1" applyAlignment="1">
      <alignment horizontal="center" vertical="center"/>
      <protection/>
    </xf>
    <xf numFmtId="0" fontId="16" fillId="0" borderId="65" xfId="47" applyFont="1" applyFill="1" applyBorder="1" applyAlignment="1">
      <alignment horizontal="center" vertical="center"/>
      <protection/>
    </xf>
    <xf numFmtId="0" fontId="42" fillId="0" borderId="64" xfId="47" applyFont="1" applyFill="1" applyBorder="1" applyAlignment="1">
      <alignment horizontal="center" vertical="center"/>
      <protection/>
    </xf>
    <xf numFmtId="0" fontId="14" fillId="0" borderId="64" xfId="47" applyFont="1" applyBorder="1" applyAlignment="1">
      <alignment horizontal="center" vertical="center"/>
      <protection/>
    </xf>
    <xf numFmtId="0" fontId="14" fillId="0" borderId="66" xfId="47" applyFont="1" applyBorder="1" applyAlignment="1">
      <alignment horizontal="center" vertical="center"/>
      <protection/>
    </xf>
    <xf numFmtId="0" fontId="19" fillId="0" borderId="11" xfId="47" applyFont="1" applyBorder="1" applyAlignment="1">
      <alignment horizontal="center" vertical="center"/>
      <protection/>
    </xf>
    <xf numFmtId="0" fontId="19" fillId="0" borderId="67" xfId="47" applyFont="1" applyBorder="1" applyAlignment="1">
      <alignment horizontal="center" vertical="center"/>
      <protection/>
    </xf>
    <xf numFmtId="0" fontId="19" fillId="0" borderId="65" xfId="47" applyFont="1" applyBorder="1" applyAlignment="1">
      <alignment horizontal="center" vertical="center"/>
      <protection/>
    </xf>
    <xf numFmtId="0" fontId="19" fillId="0" borderId="68" xfId="47" applyFont="1" applyBorder="1" applyAlignment="1">
      <alignment horizontal="center" vertical="center"/>
      <protection/>
    </xf>
    <xf numFmtId="0" fontId="19" fillId="0" borderId="0" xfId="47" applyFont="1" applyBorder="1" applyAlignment="1">
      <alignment horizontal="center" vertical="center"/>
      <protection/>
    </xf>
    <xf numFmtId="0" fontId="19" fillId="0" borderId="28" xfId="47" applyFont="1" applyBorder="1" applyAlignment="1">
      <alignment horizontal="center" vertical="center"/>
      <protection/>
    </xf>
    <xf numFmtId="0" fontId="19" fillId="0" borderId="12" xfId="47" applyFont="1" applyBorder="1" applyAlignment="1">
      <alignment horizontal="center" vertical="center"/>
      <protection/>
    </xf>
    <xf numFmtId="0" fontId="19" fillId="0" borderId="13" xfId="47" applyFont="1" applyBorder="1" applyAlignment="1">
      <alignment horizontal="center" vertical="center"/>
      <protection/>
    </xf>
    <xf numFmtId="0" fontId="19" fillId="0" borderId="61" xfId="47" applyFont="1" applyBorder="1" applyAlignment="1">
      <alignment horizontal="center" vertical="center"/>
      <protection/>
    </xf>
    <xf numFmtId="0" fontId="14" fillId="0" borderId="11" xfId="47" applyFont="1" applyBorder="1" applyAlignment="1">
      <alignment horizontal="center" vertical="center" wrapText="1"/>
      <protection/>
    </xf>
    <xf numFmtId="0" fontId="14" fillId="0" borderId="67" xfId="47" applyFont="1" applyBorder="1" applyAlignment="1">
      <alignment horizontal="center" vertical="center" wrapText="1"/>
      <protection/>
    </xf>
    <xf numFmtId="0" fontId="14" fillId="0" borderId="65" xfId="47" applyFont="1" applyBorder="1" applyAlignment="1">
      <alignment horizontal="center" vertical="center" wrapText="1"/>
      <protection/>
    </xf>
    <xf numFmtId="0" fontId="14" fillId="0" borderId="68" xfId="47" applyFont="1" applyBorder="1" applyAlignment="1">
      <alignment horizontal="center" vertical="center" wrapText="1"/>
      <protection/>
    </xf>
    <xf numFmtId="0" fontId="14" fillId="0" borderId="12" xfId="47" applyFont="1" applyBorder="1" applyAlignment="1">
      <alignment horizontal="center" vertical="center" wrapText="1"/>
      <protection/>
    </xf>
    <xf numFmtId="0" fontId="14" fillId="0" borderId="13" xfId="47" applyFont="1" applyBorder="1" applyAlignment="1">
      <alignment horizontal="center" vertical="center" wrapText="1"/>
      <protection/>
    </xf>
    <xf numFmtId="0" fontId="14" fillId="0" borderId="61" xfId="47" applyFont="1" applyBorder="1" applyAlignment="1">
      <alignment horizontal="center" vertical="center" wrapText="1"/>
      <protection/>
    </xf>
    <xf numFmtId="0" fontId="42" fillId="0" borderId="66" xfId="47" applyFont="1" applyBorder="1" applyAlignment="1">
      <alignment horizontal="center" vertical="center"/>
      <protection/>
    </xf>
    <xf numFmtId="0" fontId="15" fillId="0" borderId="64" xfId="47" applyFont="1" applyFill="1" applyBorder="1" applyAlignment="1">
      <alignment horizontal="center" vertical="center"/>
      <protection/>
    </xf>
    <xf numFmtId="0" fontId="14" fillId="0" borderId="10" xfId="47" applyFont="1" applyBorder="1" applyAlignment="1">
      <alignment horizontal="center" vertical="center" wrapText="1"/>
      <protection/>
    </xf>
    <xf numFmtId="0" fontId="14" fillId="0" borderId="29" xfId="47" applyFont="1" applyBorder="1" applyAlignment="1">
      <alignment horizontal="center" vertical="center"/>
      <protection/>
    </xf>
    <xf numFmtId="0" fontId="25" fillId="0" borderId="57" xfId="47" applyFont="1" applyBorder="1" applyAlignment="1">
      <alignment horizontal="center" vertical="center"/>
      <protection/>
    </xf>
    <xf numFmtId="0" fontId="25" fillId="0" borderId="58" xfId="47" applyFont="1" applyBorder="1" applyAlignment="1">
      <alignment horizontal="center" vertical="center"/>
      <protection/>
    </xf>
    <xf numFmtId="0" fontId="25" fillId="0" borderId="0" xfId="47" applyFont="1" applyBorder="1" applyAlignment="1">
      <alignment horizontal="center" vertical="center"/>
      <protection/>
    </xf>
    <xf numFmtId="0" fontId="25" fillId="0" borderId="29" xfId="47" applyFont="1" applyBorder="1" applyAlignment="1">
      <alignment horizontal="center" vertical="center"/>
      <protection/>
    </xf>
    <xf numFmtId="0" fontId="25" fillId="0" borderId="53" xfId="47" applyFont="1" applyBorder="1" applyAlignment="1">
      <alignment horizontal="center" vertical="center"/>
      <protection/>
    </xf>
    <xf numFmtId="0" fontId="25" fillId="0" borderId="54" xfId="47" applyFont="1" applyBorder="1" applyAlignment="1">
      <alignment horizontal="center" vertical="center"/>
      <protection/>
    </xf>
    <xf numFmtId="0" fontId="14" fillId="0" borderId="28" xfId="47" applyFont="1" applyBorder="1" applyAlignment="1">
      <alignment horizontal="center" vertical="center"/>
      <protection/>
    </xf>
    <xf numFmtId="0" fontId="14" fillId="0" borderId="64" xfId="47" applyFont="1" applyBorder="1" applyAlignment="1">
      <alignment horizontal="center" vertical="center" wrapText="1"/>
      <protection/>
    </xf>
    <xf numFmtId="0" fontId="14" fillId="0" borderId="67" xfId="47" applyNumberFormat="1" applyFont="1" applyBorder="1" applyAlignment="1">
      <alignment horizontal="center" vertical="center"/>
      <protection/>
    </xf>
    <xf numFmtId="0" fontId="14" fillId="0" borderId="65" xfId="47" applyNumberFormat="1" applyFont="1" applyBorder="1" applyAlignment="1">
      <alignment horizontal="center" vertical="center"/>
      <protection/>
    </xf>
    <xf numFmtId="0" fontId="14" fillId="0" borderId="0" xfId="47" applyNumberFormat="1" applyFont="1" applyBorder="1" applyAlignment="1">
      <alignment horizontal="center" vertical="center"/>
      <protection/>
    </xf>
    <xf numFmtId="0" fontId="14" fillId="0" borderId="28" xfId="47" applyNumberFormat="1" applyFont="1" applyBorder="1" applyAlignment="1">
      <alignment horizontal="center" vertical="center"/>
      <protection/>
    </xf>
    <xf numFmtId="0" fontId="14" fillId="0" borderId="13" xfId="47" applyNumberFormat="1" applyFont="1" applyBorder="1" applyAlignment="1">
      <alignment horizontal="center" vertical="center"/>
      <protection/>
    </xf>
    <xf numFmtId="0" fontId="14" fillId="0" borderId="61" xfId="47" applyNumberFormat="1" applyFont="1" applyBorder="1" applyAlignment="1">
      <alignment horizontal="center" vertical="center"/>
      <protection/>
    </xf>
    <xf numFmtId="0" fontId="15" fillId="0" borderId="11" xfId="47" applyFont="1" applyBorder="1" applyAlignment="1">
      <alignment horizontal="center" vertical="center"/>
      <protection/>
    </xf>
    <xf numFmtId="0" fontId="15" fillId="0" borderId="65" xfId="47" applyFont="1" applyBorder="1" applyAlignment="1">
      <alignment horizontal="center" vertical="center"/>
      <protection/>
    </xf>
    <xf numFmtId="0" fontId="15" fillId="0" borderId="68" xfId="47" applyFont="1" applyBorder="1" applyAlignment="1">
      <alignment horizontal="center" vertical="center"/>
      <protection/>
    </xf>
    <xf numFmtId="0" fontId="15" fillId="0" borderId="28" xfId="47" applyFont="1" applyBorder="1" applyAlignment="1">
      <alignment horizontal="center" vertical="center"/>
      <protection/>
    </xf>
    <xf numFmtId="0" fontId="15" fillId="0" borderId="12" xfId="47" applyFont="1" applyBorder="1" applyAlignment="1">
      <alignment horizontal="center" vertical="center"/>
      <protection/>
    </xf>
    <xf numFmtId="0" fontId="15" fillId="0" borderId="61" xfId="47" applyFont="1" applyBorder="1" applyAlignment="1">
      <alignment horizontal="center" vertical="center"/>
      <protection/>
    </xf>
    <xf numFmtId="0" fontId="103" fillId="0" borderId="65" xfId="47" applyFont="1" applyFill="1" applyBorder="1" applyAlignment="1">
      <alignment horizontal="center" vertical="center"/>
      <protection/>
    </xf>
    <xf numFmtId="0" fontId="103" fillId="0" borderId="28" xfId="47" applyFont="1" applyFill="1" applyBorder="1" applyAlignment="1">
      <alignment horizontal="center" vertical="center"/>
      <protection/>
    </xf>
    <xf numFmtId="0" fontId="103" fillId="0" borderId="61" xfId="47" applyFont="1" applyFill="1" applyBorder="1" applyAlignment="1">
      <alignment horizontal="center" vertical="center"/>
      <protection/>
    </xf>
    <xf numFmtId="0" fontId="14" fillId="0" borderId="56" xfId="47" applyFont="1" applyBorder="1" applyAlignment="1">
      <alignment horizontal="center" vertical="center"/>
      <protection/>
    </xf>
    <xf numFmtId="0" fontId="14" fillId="0" borderId="57" xfId="47" applyFont="1" applyBorder="1" applyAlignment="1">
      <alignment horizontal="center" vertical="center"/>
      <protection/>
    </xf>
    <xf numFmtId="0" fontId="14" fillId="0" borderId="58" xfId="47" applyFont="1" applyBorder="1" applyAlignment="1">
      <alignment horizontal="center" vertical="center"/>
      <protection/>
    </xf>
    <xf numFmtId="0" fontId="14" fillId="0" borderId="59" xfId="47" applyFont="1" applyBorder="1" applyAlignment="1">
      <alignment horizontal="center" vertical="center"/>
      <protection/>
    </xf>
    <xf numFmtId="0" fontId="14" fillId="0" borderId="60" xfId="47" applyFont="1" applyBorder="1" applyAlignment="1">
      <alignment horizontal="center" vertical="center"/>
      <protection/>
    </xf>
    <xf numFmtId="0" fontId="14" fillId="0" borderId="53" xfId="47" applyFont="1" applyBorder="1" applyAlignment="1">
      <alignment horizontal="center" vertical="center"/>
      <protection/>
    </xf>
    <xf numFmtId="0" fontId="14" fillId="0" borderId="54" xfId="47" applyFont="1" applyBorder="1" applyAlignment="1">
      <alignment horizontal="center" vertical="center"/>
      <protection/>
    </xf>
    <xf numFmtId="0" fontId="15" fillId="0" borderId="66" xfId="47" applyFont="1" applyBorder="1" applyAlignment="1">
      <alignment horizontal="center" vertical="center"/>
      <protection/>
    </xf>
    <xf numFmtId="0" fontId="4" fillId="0" borderId="44" xfId="0" applyFont="1" applyBorder="1" applyAlignment="1" applyProtection="1">
      <alignment horizontal="center"/>
      <protection locked="0"/>
    </xf>
    <xf numFmtId="0" fontId="4" fillId="0" borderId="55" xfId="0" applyFont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42" fillId="0" borderId="11" xfId="47" applyFont="1" applyBorder="1" applyAlignment="1">
      <alignment horizontal="center" vertical="center"/>
      <protection/>
    </xf>
    <xf numFmtId="0" fontId="42" fillId="0" borderId="65" xfId="47" applyFont="1" applyBorder="1" applyAlignment="1">
      <alignment horizontal="center" vertical="center"/>
      <protection/>
    </xf>
    <xf numFmtId="0" fontId="42" fillId="0" borderId="68" xfId="47" applyFont="1" applyBorder="1" applyAlignment="1">
      <alignment horizontal="center" vertical="center"/>
      <protection/>
    </xf>
    <xf numFmtId="0" fontId="42" fillId="0" borderId="28" xfId="47" applyFont="1" applyBorder="1" applyAlignment="1">
      <alignment horizontal="center" vertical="center"/>
      <protection/>
    </xf>
    <xf numFmtId="0" fontId="42" fillId="0" borderId="12" xfId="47" applyFont="1" applyBorder="1" applyAlignment="1">
      <alignment horizontal="center" vertical="center"/>
      <protection/>
    </xf>
    <xf numFmtId="0" fontId="42" fillId="0" borderId="61" xfId="47" applyFont="1" applyBorder="1" applyAlignment="1">
      <alignment horizontal="center" vertical="center"/>
      <protection/>
    </xf>
    <xf numFmtId="1" fontId="102" fillId="42" borderId="44" xfId="0" applyNumberFormat="1" applyFont="1" applyFill="1" applyBorder="1" applyAlignment="1" applyProtection="1">
      <alignment horizontal="center" vertical="center"/>
      <protection hidden="1"/>
    </xf>
    <xf numFmtId="1" fontId="102" fillId="42" borderId="41" xfId="0" applyNumberFormat="1" applyFont="1" applyFill="1" applyBorder="1" applyAlignment="1" applyProtection="1">
      <alignment horizontal="center" vertical="center"/>
      <protection hidden="1"/>
    </xf>
    <xf numFmtId="1" fontId="34" fillId="41" borderId="44" xfId="0" applyNumberFormat="1" applyFont="1" applyFill="1" applyBorder="1" applyAlignment="1" applyProtection="1">
      <alignment horizontal="center" vertical="center"/>
      <protection hidden="1"/>
    </xf>
    <xf numFmtId="1" fontId="34" fillId="41" borderId="41" xfId="0" applyNumberFormat="1" applyFont="1" applyFill="1" applyBorder="1" applyAlignment="1" applyProtection="1">
      <alignment horizontal="center" vertical="center"/>
      <protection hidden="1"/>
    </xf>
    <xf numFmtId="20" fontId="29" fillId="34" borderId="25" xfId="50" applyNumberFormat="1" applyFont="1" applyFill="1" applyBorder="1" applyAlignment="1">
      <alignment horizontal="left" vertical="center"/>
      <protection/>
    </xf>
    <xf numFmtId="20" fontId="29" fillId="34" borderId="69" xfId="50" applyNumberFormat="1" applyFont="1" applyFill="1" applyBorder="1" applyAlignment="1">
      <alignment horizontal="left" vertical="center"/>
      <protection/>
    </xf>
    <xf numFmtId="20" fontId="29" fillId="34" borderId="70" xfId="50" applyNumberFormat="1" applyFont="1" applyFill="1" applyBorder="1" applyAlignment="1">
      <alignment horizontal="left" vertical="center"/>
      <protection/>
    </xf>
    <xf numFmtId="0" fontId="31" fillId="37" borderId="17" xfId="0" applyFont="1" applyFill="1" applyBorder="1" applyAlignment="1">
      <alignment horizontal="center" vertical="center" wrapText="1"/>
    </xf>
    <xf numFmtId="0" fontId="31" fillId="38" borderId="17" xfId="0" applyFont="1" applyFill="1" applyBorder="1" applyAlignment="1">
      <alignment horizontal="center" vertical="center" wrapText="1"/>
    </xf>
    <xf numFmtId="0" fontId="31" fillId="32" borderId="17" xfId="0" applyFont="1" applyFill="1" applyBorder="1" applyAlignment="1">
      <alignment horizontal="center" vertical="center" wrapText="1"/>
    </xf>
    <xf numFmtId="0" fontId="31" fillId="39" borderId="17" xfId="0" applyFont="1" applyFill="1" applyBorder="1" applyAlignment="1">
      <alignment horizontal="center" vertical="center" wrapText="1"/>
    </xf>
    <xf numFmtId="0" fontId="31" fillId="39" borderId="43" xfId="0" applyFont="1" applyFill="1" applyBorder="1" applyAlignment="1">
      <alignment horizontal="center" vertical="center" wrapText="1"/>
    </xf>
    <xf numFmtId="20" fontId="104" fillId="43" borderId="17" xfId="50" applyNumberFormat="1" applyFont="1" applyFill="1" applyBorder="1" applyAlignment="1">
      <alignment horizontal="center" vertical="center" wrapText="1"/>
      <protection/>
    </xf>
    <xf numFmtId="20" fontId="29" fillId="34" borderId="71" xfId="50" applyNumberFormat="1" applyFont="1" applyFill="1" applyBorder="1" applyAlignment="1">
      <alignment horizontal="center" vertical="center"/>
      <protection/>
    </xf>
    <xf numFmtId="20" fontId="29" fillId="34" borderId="16" xfId="50" applyNumberFormat="1" applyFont="1" applyFill="1" applyBorder="1" applyAlignment="1">
      <alignment horizontal="center" vertical="center"/>
      <protection/>
    </xf>
    <xf numFmtId="0" fontId="105" fillId="0" borderId="71" xfId="50" applyFont="1" applyBorder="1" applyAlignment="1">
      <alignment horizontal="center" vertical="center"/>
      <protection/>
    </xf>
    <xf numFmtId="0" fontId="105" fillId="0" borderId="49" xfId="50" applyFont="1" applyBorder="1" applyAlignment="1">
      <alignment horizontal="center" vertical="center"/>
      <protection/>
    </xf>
    <xf numFmtId="0" fontId="105" fillId="0" borderId="72" xfId="50" applyFont="1" applyBorder="1" applyAlignment="1">
      <alignment horizontal="center" vertical="center"/>
      <protection/>
    </xf>
    <xf numFmtId="0" fontId="105" fillId="0" borderId="15" xfId="50" applyFont="1" applyBorder="1" applyAlignment="1">
      <alignment horizontal="center" vertical="center"/>
      <protection/>
    </xf>
    <xf numFmtId="0" fontId="105" fillId="0" borderId="0" xfId="50" applyFont="1" applyBorder="1" applyAlignment="1">
      <alignment horizontal="center" vertical="center"/>
      <protection/>
    </xf>
    <xf numFmtId="0" fontId="105" fillId="0" borderId="73" xfId="50" applyFont="1" applyBorder="1" applyAlignment="1">
      <alignment horizontal="center" vertical="center"/>
      <protection/>
    </xf>
    <xf numFmtId="0" fontId="105" fillId="0" borderId="16" xfId="50" applyFont="1" applyBorder="1" applyAlignment="1">
      <alignment horizontal="center" vertical="center"/>
      <protection/>
    </xf>
    <xf numFmtId="0" fontId="105" fillId="0" borderId="74" xfId="50" applyFont="1" applyBorder="1" applyAlignment="1">
      <alignment horizontal="center" vertical="center"/>
      <protection/>
    </xf>
    <xf numFmtId="0" fontId="105" fillId="0" borderId="75" xfId="50" applyFont="1" applyBorder="1" applyAlignment="1">
      <alignment horizontal="center" vertical="center"/>
      <protection/>
    </xf>
    <xf numFmtId="0" fontId="26" fillId="34" borderId="76" xfId="50" applyFont="1" applyFill="1" applyBorder="1" applyAlignment="1">
      <alignment horizontal="center" vertical="center"/>
      <protection/>
    </xf>
    <xf numFmtId="0" fontId="26" fillId="34" borderId="77" xfId="50" applyFont="1" applyFill="1" applyBorder="1" applyAlignment="1">
      <alignment horizontal="center" vertical="center"/>
      <protection/>
    </xf>
    <xf numFmtId="0" fontId="26" fillId="34" borderId="78" xfId="50" applyFont="1" applyFill="1" applyBorder="1" applyAlignment="1">
      <alignment horizontal="center" vertical="center"/>
      <protection/>
    </xf>
    <xf numFmtId="20" fontId="29" fillId="34" borderId="76" xfId="50" applyNumberFormat="1" applyFont="1" applyFill="1" applyBorder="1" applyAlignment="1">
      <alignment horizontal="center" vertical="center" wrapText="1"/>
      <protection/>
    </xf>
    <xf numFmtId="20" fontId="29" fillId="34" borderId="79" xfId="50" applyNumberFormat="1" applyFont="1" applyFill="1" applyBorder="1" applyAlignment="1">
      <alignment horizontal="center" vertical="center" wrapText="1"/>
      <protection/>
    </xf>
    <xf numFmtId="20" fontId="29" fillId="34" borderId="14" xfId="50" applyNumberFormat="1" applyFont="1" applyFill="1" applyBorder="1" applyAlignment="1">
      <alignment horizontal="left" vertical="center"/>
      <protection/>
    </xf>
    <xf numFmtId="20" fontId="29" fillId="34" borderId="26" xfId="50" applyNumberFormat="1" applyFont="1" applyFill="1" applyBorder="1" applyAlignment="1">
      <alignment horizontal="left" vertical="center"/>
      <protection/>
    </xf>
    <xf numFmtId="20" fontId="29" fillId="34" borderId="27" xfId="50" applyNumberFormat="1" applyFont="1" applyFill="1" applyBorder="1" applyAlignment="1">
      <alignment horizontal="left" vertical="center"/>
      <protection/>
    </xf>
    <xf numFmtId="20" fontId="29" fillId="34" borderId="71" xfId="50" applyNumberFormat="1" applyFont="1" applyFill="1" applyBorder="1" applyAlignment="1">
      <alignment horizontal="center" vertical="center" wrapText="1"/>
      <protection/>
    </xf>
    <xf numFmtId="20" fontId="29" fillId="34" borderId="16" xfId="50" applyNumberFormat="1" applyFont="1" applyFill="1" applyBorder="1" applyAlignment="1">
      <alignment horizontal="center" vertical="center" wrapText="1"/>
      <protection/>
    </xf>
    <xf numFmtId="0" fontId="36" fillId="0" borderId="0" xfId="49" applyFont="1" applyAlignment="1">
      <alignment horizontal="center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e_B O C C I A" xfId="47"/>
    <cellStyle name="normálne_Hárok1" xfId="48"/>
    <cellStyle name="Normální 2" xfId="49"/>
    <cellStyle name="Normální 3" xfId="50"/>
    <cellStyle name="Normální 4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48</xdr:row>
      <xdr:rowOff>57150</xdr:rowOff>
    </xdr:from>
    <xdr:to>
      <xdr:col>0</xdr:col>
      <xdr:colOff>581025</xdr:colOff>
      <xdr:row>50</xdr:row>
      <xdr:rowOff>47625</xdr:rowOff>
    </xdr:to>
    <xdr:pic>
      <xdr:nvPicPr>
        <xdr:cNvPr id="1" name="Picture 1" descr="BOCCIA ZOM Prešov - logo ofici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506200"/>
          <a:ext cx="504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48</xdr:row>
      <xdr:rowOff>57150</xdr:rowOff>
    </xdr:from>
    <xdr:to>
      <xdr:col>0</xdr:col>
      <xdr:colOff>628650</xdr:colOff>
      <xdr:row>50</xdr:row>
      <xdr:rowOff>190500</xdr:rowOff>
    </xdr:to>
    <xdr:pic>
      <xdr:nvPicPr>
        <xdr:cNvPr id="2" name="Picture 1" descr="BOCCIA ZOM Prešov - logo ofici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506200"/>
          <a:ext cx="552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ndrej_31.10.2014\boccia\zom%20presov\liga%20boccia%20marec2015_podlipniky\podklady%20k%20turnaju\Vysledky%20-%201.%20ligove%20kolo%20BC3%20-%20Presov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DAJE"/>
      <sheetName val="ZOZNAM"/>
      <sheetName val="SKUPINY"/>
      <sheetName val=" A "/>
      <sheetName val=" B "/>
      <sheetName val="PAVÚK"/>
    </sheetNames>
    <sheetDataSet>
      <sheetData sheetId="1">
        <row r="5">
          <cell r="B5">
            <v>301</v>
          </cell>
          <cell r="C5" t="str">
            <v>Klohna</v>
          </cell>
          <cell r="D5" t="str">
            <v>Boris</v>
          </cell>
          <cell r="E5" t="str">
            <v>Klohna B.</v>
          </cell>
          <cell r="F5" t="str">
            <v>ZOM Prešov</v>
          </cell>
          <cell r="G5" t="str">
            <v>A1</v>
          </cell>
        </row>
        <row r="6">
          <cell r="B6">
            <v>302</v>
          </cell>
          <cell r="C6" t="str">
            <v>Burianek</v>
          </cell>
          <cell r="D6" t="str">
            <v>Adam</v>
          </cell>
          <cell r="E6" t="str">
            <v>Burianek A.</v>
          </cell>
          <cell r="F6" t="str">
            <v>ŠK Altius</v>
          </cell>
          <cell r="G6" t="str">
            <v>A2</v>
          </cell>
        </row>
        <row r="7">
          <cell r="B7">
            <v>303</v>
          </cell>
          <cell r="C7" t="str">
            <v>Košťál</v>
          </cell>
          <cell r="D7" t="str">
            <v>Marián</v>
          </cell>
          <cell r="E7" t="str">
            <v>Košťál M.</v>
          </cell>
          <cell r="F7" t="str">
            <v>ZOM Prešov</v>
          </cell>
          <cell r="G7" t="str">
            <v>A3</v>
          </cell>
        </row>
        <row r="8">
          <cell r="B8">
            <v>304</v>
          </cell>
          <cell r="C8" t="str">
            <v>Tižo</v>
          </cell>
          <cell r="D8" t="str">
            <v>Michal</v>
          </cell>
          <cell r="E8" t="str">
            <v>Tižo M.</v>
          </cell>
          <cell r="F8" t="str">
            <v>OMD v SR</v>
          </cell>
          <cell r="G8" t="str">
            <v>B1</v>
          </cell>
        </row>
        <row r="9">
          <cell r="B9">
            <v>305</v>
          </cell>
          <cell r="C9" t="str">
            <v>Smolková</v>
          </cell>
          <cell r="D9" t="str">
            <v>Mária</v>
          </cell>
          <cell r="E9" t="str">
            <v>Smolková M.</v>
          </cell>
          <cell r="F9" t="str">
            <v>OMD v SR</v>
          </cell>
          <cell r="G9" t="str">
            <v>B2</v>
          </cell>
        </row>
        <row r="10">
          <cell r="B10">
            <v>306</v>
          </cell>
          <cell r="C10" t="str">
            <v>Švarnová</v>
          </cell>
          <cell r="D10" t="str">
            <v>Ľuba</v>
          </cell>
          <cell r="E10" t="str">
            <v>Švarnová Ľ.</v>
          </cell>
          <cell r="F10" t="str">
            <v>OMD v SR</v>
          </cell>
          <cell r="G10" t="str">
            <v>B3</v>
          </cell>
        </row>
        <row r="11">
          <cell r="B11">
            <v>307</v>
          </cell>
          <cell r="E11" t="str">
            <v> .</v>
          </cell>
        </row>
        <row r="12">
          <cell r="B12">
            <v>308</v>
          </cell>
          <cell r="E12" t="str">
            <v> .</v>
          </cell>
        </row>
        <row r="13">
          <cell r="B13">
            <v>309</v>
          </cell>
          <cell r="E13" t="str">
            <v> .</v>
          </cell>
        </row>
        <row r="14">
          <cell r="B14">
            <v>310</v>
          </cell>
          <cell r="E14" t="str">
            <v> .</v>
          </cell>
        </row>
        <row r="15">
          <cell r="B15">
            <v>311</v>
          </cell>
          <cell r="E15" t="str">
            <v> .</v>
          </cell>
        </row>
        <row r="16">
          <cell r="B16">
            <v>312</v>
          </cell>
          <cell r="E16" t="str">
            <v> .</v>
          </cell>
        </row>
        <row r="17">
          <cell r="B17">
            <v>313</v>
          </cell>
          <cell r="E17" t="str">
            <v> .</v>
          </cell>
        </row>
        <row r="18">
          <cell r="B18">
            <v>314</v>
          </cell>
          <cell r="E18" t="str">
            <v> .</v>
          </cell>
        </row>
        <row r="19">
          <cell r="B19">
            <v>315</v>
          </cell>
          <cell r="E19" t="str">
            <v> .</v>
          </cell>
        </row>
        <row r="20">
          <cell r="B20">
            <v>316</v>
          </cell>
          <cell r="E20" t="str">
            <v> .</v>
          </cell>
        </row>
        <row r="21">
          <cell r="B21">
            <v>317</v>
          </cell>
          <cell r="E21" t="str">
            <v> .</v>
          </cell>
        </row>
        <row r="22">
          <cell r="B22">
            <v>318</v>
          </cell>
          <cell r="E22" t="str">
            <v> .</v>
          </cell>
        </row>
        <row r="23">
          <cell r="B23">
            <v>319</v>
          </cell>
          <cell r="E23" t="str">
            <v> .</v>
          </cell>
        </row>
        <row r="24">
          <cell r="B24">
            <v>320</v>
          </cell>
          <cell r="E24" t="str">
            <v> .</v>
          </cell>
        </row>
        <row r="25">
          <cell r="B25">
            <v>321</v>
          </cell>
          <cell r="E25" t="str">
            <v> .</v>
          </cell>
        </row>
        <row r="26">
          <cell r="B26">
            <v>322</v>
          </cell>
          <cell r="E26" t="str">
            <v> .</v>
          </cell>
        </row>
        <row r="27">
          <cell r="B27">
            <v>323</v>
          </cell>
          <cell r="E27" t="str">
            <v> .</v>
          </cell>
        </row>
        <row r="28">
          <cell r="B28">
            <v>324</v>
          </cell>
          <cell r="E28" t="str">
            <v> .</v>
          </cell>
        </row>
        <row r="29">
          <cell r="B29">
            <v>325</v>
          </cell>
          <cell r="E29" t="str">
            <v> .</v>
          </cell>
        </row>
        <row r="30">
          <cell r="B30">
            <v>326</v>
          </cell>
          <cell r="E30" t="str">
            <v> .</v>
          </cell>
        </row>
        <row r="31">
          <cell r="B31">
            <v>327</v>
          </cell>
          <cell r="E31" t="str">
            <v> .</v>
          </cell>
        </row>
        <row r="32">
          <cell r="B32">
            <v>328</v>
          </cell>
          <cell r="E32" t="str">
            <v> .</v>
          </cell>
        </row>
        <row r="33">
          <cell r="B33">
            <v>329</v>
          </cell>
          <cell r="E33" t="str">
            <v> .</v>
          </cell>
        </row>
        <row r="34">
          <cell r="B34">
            <v>330</v>
          </cell>
          <cell r="E34" t="str">
            <v> .</v>
          </cell>
        </row>
        <row r="35">
          <cell r="B35">
            <v>331</v>
          </cell>
          <cell r="E35" t="str">
            <v> .</v>
          </cell>
        </row>
        <row r="36">
          <cell r="B36">
            <v>332</v>
          </cell>
          <cell r="E36" t="str">
            <v> .</v>
          </cell>
        </row>
        <row r="37">
          <cell r="B37">
            <v>333</v>
          </cell>
          <cell r="E37" t="str">
            <v> .</v>
          </cell>
        </row>
        <row r="38">
          <cell r="B38">
            <v>334</v>
          </cell>
          <cell r="E38" t="str">
            <v> .</v>
          </cell>
        </row>
        <row r="39">
          <cell r="B39">
            <v>335</v>
          </cell>
          <cell r="E39" t="str">
            <v> .</v>
          </cell>
        </row>
        <row r="40">
          <cell r="B40">
            <v>336</v>
          </cell>
          <cell r="E40" t="str">
            <v> .</v>
          </cell>
        </row>
        <row r="41">
          <cell r="B41">
            <v>337</v>
          </cell>
          <cell r="E41" t="str">
            <v> 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zoomScalePageLayoutView="0" workbookViewId="0" topLeftCell="A1">
      <selection activeCell="Q12" sqref="Q12"/>
    </sheetView>
  </sheetViews>
  <sheetFormatPr defaultColWidth="9.140625" defaultRowHeight="15"/>
  <cols>
    <col min="1" max="1" width="13.8515625" style="3" customWidth="1"/>
    <col min="2" max="2" width="8.57421875" style="3" customWidth="1"/>
    <col min="3" max="3" width="20.00390625" style="3" customWidth="1"/>
    <col min="4" max="4" width="21.7109375" style="3" customWidth="1"/>
    <col min="5" max="5" width="9.140625" style="58" customWidth="1"/>
    <col min="6" max="6" width="23.421875" style="3" hidden="1" customWidth="1"/>
    <col min="7" max="8" width="9.140625" style="3" hidden="1" customWidth="1"/>
    <col min="9" max="9" width="19.421875" style="3" hidden="1" customWidth="1"/>
    <col min="10" max="12" width="9.140625" style="3" hidden="1" customWidth="1"/>
    <col min="13" max="13" width="0" style="3" hidden="1" customWidth="1"/>
    <col min="14" max="16384" width="9.140625" style="3" customWidth="1"/>
  </cols>
  <sheetData>
    <row r="1" spans="1:8" ht="15.75">
      <c r="A1" s="225" t="s">
        <v>195</v>
      </c>
      <c r="B1" s="225"/>
      <c r="C1" s="225"/>
      <c r="D1" s="225"/>
      <c r="E1" s="225"/>
      <c r="F1" s="47"/>
      <c r="G1" s="47"/>
      <c r="H1" t="s">
        <v>129</v>
      </c>
    </row>
    <row r="2" spans="1:8" ht="15.75">
      <c r="A2" s="225" t="s">
        <v>31</v>
      </c>
      <c r="B2" s="225"/>
      <c r="C2" s="225"/>
      <c r="D2" s="225"/>
      <c r="E2" s="225"/>
      <c r="F2" s="47"/>
      <c r="G2" s="47"/>
      <c r="H2" t="s">
        <v>130</v>
      </c>
    </row>
    <row r="3" spans="1:7" ht="15.75">
      <c r="A3" s="225" t="s">
        <v>10</v>
      </c>
      <c r="B3" s="225"/>
      <c r="C3" s="225"/>
      <c r="D3" s="225"/>
      <c r="E3" s="225"/>
      <c r="F3" s="47"/>
      <c r="G3" s="47"/>
    </row>
    <row r="4" spans="1:7" ht="15.75">
      <c r="A4" s="225" t="s">
        <v>30</v>
      </c>
      <c r="B4" s="225"/>
      <c r="C4" s="225"/>
      <c r="D4" s="225"/>
      <c r="E4" s="225"/>
      <c r="F4" s="47"/>
      <c r="G4" s="47"/>
    </row>
    <row r="5" spans="3:4" ht="6" customHeight="1">
      <c r="C5" s="4"/>
      <c r="D5" s="4"/>
    </row>
    <row r="6" spans="1:4" ht="12.75">
      <c r="A6" s="228" t="s">
        <v>32</v>
      </c>
      <c r="C6" s="4"/>
      <c r="D6" s="4"/>
    </row>
    <row r="7" spans="1:4" ht="12.75">
      <c r="A7" s="228"/>
      <c r="B7" s="4"/>
      <c r="C7" s="4"/>
      <c r="D7" s="4"/>
    </row>
    <row r="8" spans="1:5" ht="30" customHeight="1">
      <c r="A8" s="53" t="s">
        <v>80</v>
      </c>
      <c r="B8" s="226" t="s">
        <v>148</v>
      </c>
      <c r="C8" s="226"/>
      <c r="D8" s="226"/>
      <c r="E8" s="66" t="s">
        <v>84</v>
      </c>
    </row>
    <row r="9" spans="1:12" ht="15">
      <c r="A9" s="79" t="s">
        <v>58</v>
      </c>
      <c r="B9" s="78">
        <v>101</v>
      </c>
      <c r="C9" s="171" t="s">
        <v>107</v>
      </c>
      <c r="D9" s="171" t="s">
        <v>27</v>
      </c>
      <c r="E9" s="172">
        <v>44</v>
      </c>
      <c r="F9" s="58" t="str">
        <f>C9&amp;" "&amp;D9</f>
        <v>Opát Martin SVK</v>
      </c>
      <c r="G9" s="57"/>
      <c r="H9" s="169">
        <v>1</v>
      </c>
      <c r="I9" s="52" t="s">
        <v>107</v>
      </c>
      <c r="J9" s="52" t="s">
        <v>27</v>
      </c>
      <c r="K9" s="170">
        <v>44</v>
      </c>
      <c r="L9" s="52" t="s">
        <v>4</v>
      </c>
    </row>
    <row r="10" spans="1:12" ht="15">
      <c r="A10" s="79" t="s">
        <v>61</v>
      </c>
      <c r="B10" s="78">
        <v>102</v>
      </c>
      <c r="C10" s="171" t="s">
        <v>132</v>
      </c>
      <c r="D10" s="171" t="s">
        <v>28</v>
      </c>
      <c r="E10" s="172">
        <v>56</v>
      </c>
      <c r="F10" s="58" t="str">
        <f aca="true" t="shared" si="0" ref="F10:F17">C10&amp;" "&amp;D10</f>
        <v>Lamch Wojciech  POL</v>
      </c>
      <c r="G10" s="57"/>
      <c r="H10" s="169">
        <v>2</v>
      </c>
      <c r="I10" s="52" t="s">
        <v>132</v>
      </c>
      <c r="J10" s="52" t="s">
        <v>28</v>
      </c>
      <c r="K10" s="170">
        <v>56</v>
      </c>
      <c r="L10" s="52" t="s">
        <v>4</v>
      </c>
    </row>
    <row r="11" spans="1:12" ht="15">
      <c r="A11" s="79" t="s">
        <v>64</v>
      </c>
      <c r="B11" s="78">
        <v>103</v>
      </c>
      <c r="C11" s="171" t="s">
        <v>172</v>
      </c>
      <c r="D11" s="171" t="s">
        <v>29</v>
      </c>
      <c r="E11" s="172">
        <v>91</v>
      </c>
      <c r="F11" s="58" t="str">
        <f t="shared" si="0"/>
        <v>Langauer Katinka HUN</v>
      </c>
      <c r="G11" s="57"/>
      <c r="H11" s="169">
        <v>3</v>
      </c>
      <c r="I11" s="52" t="s">
        <v>172</v>
      </c>
      <c r="J11" s="52" t="s">
        <v>29</v>
      </c>
      <c r="K11" s="170">
        <v>91</v>
      </c>
      <c r="L11" s="52" t="s">
        <v>4</v>
      </c>
    </row>
    <row r="12" spans="1:12" ht="15">
      <c r="A12" s="79" t="s">
        <v>65</v>
      </c>
      <c r="B12" s="78">
        <v>104</v>
      </c>
      <c r="C12" s="171" t="s">
        <v>134</v>
      </c>
      <c r="D12" s="171" t="s">
        <v>26</v>
      </c>
      <c r="E12" s="173"/>
      <c r="F12" s="58" t="str">
        <f t="shared" si="0"/>
        <v>Sajdak Roman CZE</v>
      </c>
      <c r="G12" s="57"/>
      <c r="H12" s="169">
        <v>4</v>
      </c>
      <c r="I12" s="52" t="s">
        <v>134</v>
      </c>
      <c r="J12" s="52" t="s">
        <v>26</v>
      </c>
      <c r="K12"/>
      <c r="L12" s="52" t="s">
        <v>4</v>
      </c>
    </row>
    <row r="13" spans="1:12" ht="15">
      <c r="A13" s="79" t="s">
        <v>62</v>
      </c>
      <c r="B13" s="78">
        <v>105</v>
      </c>
      <c r="C13" s="171" t="s">
        <v>131</v>
      </c>
      <c r="D13" s="171" t="s">
        <v>26</v>
      </c>
      <c r="E13" s="173"/>
      <c r="F13" s="58" t="str">
        <f t="shared" si="0"/>
        <v>Blažková Simona CZE</v>
      </c>
      <c r="G13" s="57"/>
      <c r="H13" s="169">
        <v>5</v>
      </c>
      <c r="I13" s="52" t="s">
        <v>131</v>
      </c>
      <c r="J13" s="52" t="s">
        <v>26</v>
      </c>
      <c r="K13"/>
      <c r="L13" s="52" t="s">
        <v>4</v>
      </c>
    </row>
    <row r="14" spans="1:12" ht="15">
      <c r="A14" s="79" t="s">
        <v>59</v>
      </c>
      <c r="B14" s="78">
        <v>106</v>
      </c>
      <c r="C14" s="171" t="s">
        <v>173</v>
      </c>
      <c r="D14" s="171" t="s">
        <v>26</v>
      </c>
      <c r="E14" s="173"/>
      <c r="F14" s="58" t="str">
        <f t="shared" si="0"/>
        <v>Pokorná Aneta CZE</v>
      </c>
      <c r="G14" s="57"/>
      <c r="H14" s="169">
        <v>6</v>
      </c>
      <c r="I14" s="52" t="s">
        <v>173</v>
      </c>
      <c r="J14" s="52" t="s">
        <v>26</v>
      </c>
      <c r="K14"/>
      <c r="L14" s="52" t="s">
        <v>4</v>
      </c>
    </row>
    <row r="15" spans="1:12" ht="15">
      <c r="A15" s="79" t="s">
        <v>60</v>
      </c>
      <c r="B15" s="78">
        <v>107</v>
      </c>
      <c r="C15" s="171" t="s">
        <v>174</v>
      </c>
      <c r="D15" s="171" t="s">
        <v>26</v>
      </c>
      <c r="E15" s="173"/>
      <c r="F15" s="58" t="str">
        <f t="shared" si="0"/>
        <v>Skopalová Barbora CZE</v>
      </c>
      <c r="G15" s="57"/>
      <c r="H15" s="169">
        <v>7</v>
      </c>
      <c r="I15" s="52" t="s">
        <v>133</v>
      </c>
      <c r="J15" s="52" t="s">
        <v>27</v>
      </c>
      <c r="K15"/>
      <c r="L15" s="52" t="s">
        <v>4</v>
      </c>
    </row>
    <row r="16" spans="1:12" ht="15">
      <c r="A16" s="79" t="s">
        <v>63</v>
      </c>
      <c r="B16" s="78">
        <v>108</v>
      </c>
      <c r="C16" s="171" t="s">
        <v>133</v>
      </c>
      <c r="D16" s="171" t="s">
        <v>27</v>
      </c>
      <c r="E16" s="173"/>
      <c r="F16" s="58" t="str">
        <f t="shared" si="0"/>
        <v>Bartek Štefan SVK</v>
      </c>
      <c r="G16" s="57"/>
      <c r="H16" s="169">
        <v>8</v>
      </c>
      <c r="I16" s="52" t="s">
        <v>174</v>
      </c>
      <c r="J16" s="52" t="s">
        <v>26</v>
      </c>
      <c r="K16"/>
      <c r="L16" s="52" t="s">
        <v>4</v>
      </c>
    </row>
    <row r="17" spans="1:12" ht="15">
      <c r="A17" s="79" t="s">
        <v>66</v>
      </c>
      <c r="B17" s="78">
        <v>109</v>
      </c>
      <c r="C17" s="171" t="s">
        <v>175</v>
      </c>
      <c r="D17" s="171" t="s">
        <v>27</v>
      </c>
      <c r="E17" s="173"/>
      <c r="F17" s="58" t="str">
        <f t="shared" si="0"/>
        <v>Drotárová Daniela SVK</v>
      </c>
      <c r="G17" s="57"/>
      <c r="H17" s="169">
        <v>9</v>
      </c>
      <c r="I17" s="52" t="s">
        <v>175</v>
      </c>
      <c r="J17" s="52" t="s">
        <v>27</v>
      </c>
      <c r="K17"/>
      <c r="L17" s="52" t="s">
        <v>4</v>
      </c>
    </row>
    <row r="18" spans="1:12" ht="30" customHeight="1">
      <c r="A18" s="53" t="s">
        <v>80</v>
      </c>
      <c r="B18" s="226" t="s">
        <v>203</v>
      </c>
      <c r="C18" s="226"/>
      <c r="D18" s="226"/>
      <c r="E18" s="66" t="s">
        <v>85</v>
      </c>
      <c r="F18" s="58" t="str">
        <f>C18&amp;" "&amp;D18</f>
        <v> </v>
      </c>
      <c r="G18" s="57"/>
      <c r="H18"/>
      <c r="I18"/>
      <c r="J18"/>
      <c r="K18"/>
      <c r="L18"/>
    </row>
    <row r="19" spans="1:12" ht="15">
      <c r="A19" s="79" t="s">
        <v>58</v>
      </c>
      <c r="B19" s="78">
        <v>201</v>
      </c>
      <c r="C19" s="171" t="s">
        <v>176</v>
      </c>
      <c r="D19" s="171" t="s">
        <v>27</v>
      </c>
      <c r="E19" s="172">
        <v>6</v>
      </c>
      <c r="F19" s="58" t="str">
        <f>C19&amp;" "&amp;D19</f>
        <v>Mezík Róbert SVK</v>
      </c>
      <c r="G19" s="4"/>
      <c r="H19" s="169">
        <v>1</v>
      </c>
      <c r="I19" s="52" t="s">
        <v>176</v>
      </c>
      <c r="J19" s="52" t="s">
        <v>27</v>
      </c>
      <c r="K19" s="170">
        <v>6</v>
      </c>
      <c r="L19" s="52" t="s">
        <v>5</v>
      </c>
    </row>
    <row r="20" spans="1:12" ht="15">
      <c r="A20" s="79" t="s">
        <v>61</v>
      </c>
      <c r="B20" s="78">
        <v>202</v>
      </c>
      <c r="C20" s="171" t="s">
        <v>177</v>
      </c>
      <c r="D20" s="171" t="s">
        <v>178</v>
      </c>
      <c r="E20" s="172">
        <v>16</v>
      </c>
      <c r="F20" s="58" t="str">
        <f aca="true" t="shared" si="1" ref="F20:F65">C20&amp;" "&amp;D20</f>
        <v>Rombouts Francis  BEL</v>
      </c>
      <c r="G20" s="4"/>
      <c r="H20" s="169">
        <v>2</v>
      </c>
      <c r="I20" s="52" t="s">
        <v>177</v>
      </c>
      <c r="J20" s="52" t="s">
        <v>178</v>
      </c>
      <c r="K20" s="170">
        <v>16</v>
      </c>
      <c r="L20" s="52" t="s">
        <v>5</v>
      </c>
    </row>
    <row r="21" spans="1:12" ht="15">
      <c r="A21" s="79" t="s">
        <v>64</v>
      </c>
      <c r="B21" s="78">
        <v>203</v>
      </c>
      <c r="C21" s="171" t="s">
        <v>105</v>
      </c>
      <c r="D21" s="171" t="s">
        <v>27</v>
      </c>
      <c r="E21" s="172">
        <v>22</v>
      </c>
      <c r="F21" s="58" t="str">
        <f t="shared" si="1"/>
        <v>Kurilák Rastislav SVK</v>
      </c>
      <c r="G21" s="4"/>
      <c r="H21" s="169">
        <v>3</v>
      </c>
      <c r="I21" s="52" t="s">
        <v>105</v>
      </c>
      <c r="J21" s="52" t="s">
        <v>27</v>
      </c>
      <c r="K21" s="170">
        <v>22</v>
      </c>
      <c r="L21" s="52" t="s">
        <v>5</v>
      </c>
    </row>
    <row r="22" spans="1:12" ht="15">
      <c r="A22" s="79" t="s">
        <v>67</v>
      </c>
      <c r="B22" s="78">
        <v>204</v>
      </c>
      <c r="C22" s="171" t="s">
        <v>106</v>
      </c>
      <c r="D22" s="171" t="s">
        <v>27</v>
      </c>
      <c r="E22" s="172">
        <v>51</v>
      </c>
      <c r="F22" s="58" t="str">
        <f t="shared" si="1"/>
        <v>Minarech Peter SVK</v>
      </c>
      <c r="G22" s="4"/>
      <c r="H22" s="169">
        <v>4</v>
      </c>
      <c r="I22" s="52" t="s">
        <v>106</v>
      </c>
      <c r="J22" s="52" t="s">
        <v>27</v>
      </c>
      <c r="K22" s="170">
        <v>51</v>
      </c>
      <c r="L22" s="52" t="s">
        <v>5</v>
      </c>
    </row>
    <row r="23" spans="1:12" ht="15">
      <c r="A23" s="79" t="s">
        <v>68</v>
      </c>
      <c r="B23" s="78">
        <v>205</v>
      </c>
      <c r="C23" s="171" t="s">
        <v>179</v>
      </c>
      <c r="D23" s="171" t="s">
        <v>79</v>
      </c>
      <c r="E23" s="172">
        <v>61</v>
      </c>
      <c r="F23" s="58" t="str">
        <f t="shared" si="1"/>
        <v>Turkovic Marko CRO</v>
      </c>
      <c r="G23" s="4"/>
      <c r="H23" s="169">
        <v>5</v>
      </c>
      <c r="I23" s="52" t="s">
        <v>179</v>
      </c>
      <c r="J23" s="52" t="s">
        <v>79</v>
      </c>
      <c r="K23" s="170">
        <v>61</v>
      </c>
      <c r="L23" s="52" t="s">
        <v>5</v>
      </c>
    </row>
    <row r="24" spans="1:12" ht="15">
      <c r="A24" s="79" t="s">
        <v>65</v>
      </c>
      <c r="B24" s="78">
        <v>206</v>
      </c>
      <c r="C24" s="171" t="s">
        <v>180</v>
      </c>
      <c r="D24" s="171" t="s">
        <v>29</v>
      </c>
      <c r="E24" s="172">
        <v>75</v>
      </c>
      <c r="F24" s="58" t="str">
        <f t="shared" si="1"/>
        <v>Nagy Vivien HUN</v>
      </c>
      <c r="G24" s="4"/>
      <c r="H24" s="169">
        <v>6</v>
      </c>
      <c r="I24" s="52" t="s">
        <v>180</v>
      </c>
      <c r="J24" s="52" t="s">
        <v>29</v>
      </c>
      <c r="K24" s="170">
        <v>75</v>
      </c>
      <c r="L24" s="52" t="s">
        <v>5</v>
      </c>
    </row>
    <row r="25" spans="1:12" ht="15">
      <c r="A25" s="79" t="s">
        <v>62</v>
      </c>
      <c r="B25" s="78">
        <v>207</v>
      </c>
      <c r="C25" s="171" t="s">
        <v>135</v>
      </c>
      <c r="D25" s="171" t="s">
        <v>26</v>
      </c>
      <c r="E25" s="172">
        <v>87</v>
      </c>
      <c r="F25" s="58" t="str">
        <f t="shared" si="1"/>
        <v>Žabka Josef CZE</v>
      </c>
      <c r="G25" s="4"/>
      <c r="H25" s="169">
        <v>7</v>
      </c>
      <c r="I25" s="52" t="s">
        <v>135</v>
      </c>
      <c r="J25" s="52" t="s">
        <v>26</v>
      </c>
      <c r="K25" s="170">
        <v>87</v>
      </c>
      <c r="L25" s="52" t="s">
        <v>5</v>
      </c>
    </row>
    <row r="26" spans="1:12" ht="15">
      <c r="A26" s="79" t="s">
        <v>59</v>
      </c>
      <c r="B26" s="78">
        <v>208</v>
      </c>
      <c r="C26" s="171" t="s">
        <v>108</v>
      </c>
      <c r="D26" s="171" t="s">
        <v>27</v>
      </c>
      <c r="E26" s="172">
        <v>99</v>
      </c>
      <c r="F26" s="58" t="str">
        <f t="shared" si="1"/>
        <v>Kudláčová Kristína SVK</v>
      </c>
      <c r="G26" s="4"/>
      <c r="H26" s="169">
        <v>8</v>
      </c>
      <c r="I26" s="52" t="s">
        <v>108</v>
      </c>
      <c r="J26" s="52" t="s">
        <v>27</v>
      </c>
      <c r="K26" s="170">
        <v>99</v>
      </c>
      <c r="L26" s="52" t="s">
        <v>5</v>
      </c>
    </row>
    <row r="27" spans="1:12" ht="15">
      <c r="A27" s="79" t="s">
        <v>60</v>
      </c>
      <c r="B27" s="78">
        <v>209</v>
      </c>
      <c r="C27" s="171" t="s">
        <v>181</v>
      </c>
      <c r="D27" s="171" t="s">
        <v>29</v>
      </c>
      <c r="E27" s="173"/>
      <c r="F27" s="58" t="str">
        <f t="shared" si="1"/>
        <v>Sáling Hanna HUN</v>
      </c>
      <c r="G27" s="4"/>
      <c r="H27" s="169">
        <v>9</v>
      </c>
      <c r="I27" s="52" t="s">
        <v>181</v>
      </c>
      <c r="J27" s="52" t="s">
        <v>29</v>
      </c>
      <c r="K27"/>
      <c r="L27" s="52" t="s">
        <v>5</v>
      </c>
    </row>
    <row r="28" spans="1:12" ht="12.75" customHeight="1">
      <c r="A28" s="79" t="s">
        <v>63</v>
      </c>
      <c r="B28" s="78">
        <v>210</v>
      </c>
      <c r="C28" s="171" t="s">
        <v>141</v>
      </c>
      <c r="D28" s="171" t="s">
        <v>27</v>
      </c>
      <c r="E28" s="173"/>
      <c r="F28" s="58" t="str">
        <f t="shared" si="1"/>
        <v>Breznay Michal SVK</v>
      </c>
      <c r="G28" s="4"/>
      <c r="H28" s="169">
        <v>10</v>
      </c>
      <c r="I28" s="52" t="s">
        <v>137</v>
      </c>
      <c r="J28" s="52" t="s">
        <v>28</v>
      </c>
      <c r="K28"/>
      <c r="L28" s="52" t="s">
        <v>5</v>
      </c>
    </row>
    <row r="29" spans="1:12" ht="12.75" customHeight="1">
      <c r="A29" s="79" t="s">
        <v>66</v>
      </c>
      <c r="B29" s="78">
        <v>211</v>
      </c>
      <c r="C29" s="171" t="s">
        <v>140</v>
      </c>
      <c r="D29" s="171" t="s">
        <v>28</v>
      </c>
      <c r="E29" s="173"/>
      <c r="F29" s="58" t="str">
        <f t="shared" si="1"/>
        <v>Sudol Lukasz POL</v>
      </c>
      <c r="G29" s="4"/>
      <c r="H29" s="169">
        <v>11</v>
      </c>
      <c r="I29" s="52" t="s">
        <v>140</v>
      </c>
      <c r="J29" s="52" t="s">
        <v>28</v>
      </c>
      <c r="K29"/>
      <c r="L29" s="52" t="s">
        <v>5</v>
      </c>
    </row>
    <row r="30" spans="1:12" ht="15">
      <c r="A30" s="79" t="s">
        <v>69</v>
      </c>
      <c r="B30" s="78">
        <v>212</v>
      </c>
      <c r="C30" s="171" t="s">
        <v>136</v>
      </c>
      <c r="D30" s="171" t="s">
        <v>26</v>
      </c>
      <c r="E30" s="173"/>
      <c r="F30" s="58" t="str">
        <f t="shared" si="1"/>
        <v>Petrák František CZE</v>
      </c>
      <c r="G30" s="4"/>
      <c r="H30" s="169">
        <v>12</v>
      </c>
      <c r="I30" s="52" t="s">
        <v>136</v>
      </c>
      <c r="J30" s="52" t="s">
        <v>26</v>
      </c>
      <c r="K30"/>
      <c r="L30" s="52" t="s">
        <v>5</v>
      </c>
    </row>
    <row r="31" spans="1:12" ht="15">
      <c r="A31" s="79" t="s">
        <v>81</v>
      </c>
      <c r="B31" s="78">
        <v>213</v>
      </c>
      <c r="C31" s="171" t="s">
        <v>137</v>
      </c>
      <c r="D31" s="171" t="s">
        <v>28</v>
      </c>
      <c r="E31" s="173"/>
      <c r="F31" s="58" t="str">
        <f t="shared" si="1"/>
        <v>Stasiak Rafał  POL</v>
      </c>
      <c r="G31" s="4"/>
      <c r="H31" s="169">
        <v>13</v>
      </c>
      <c r="I31" s="52" t="s">
        <v>141</v>
      </c>
      <c r="J31" s="52" t="s">
        <v>27</v>
      </c>
      <c r="K31"/>
      <c r="L31" s="52" t="s">
        <v>5</v>
      </c>
    </row>
    <row r="32" spans="1:12" ht="15" customHeight="1">
      <c r="A32" s="79" t="s">
        <v>149</v>
      </c>
      <c r="B32" s="78">
        <v>214</v>
      </c>
      <c r="C32" s="171" t="s">
        <v>139</v>
      </c>
      <c r="D32" s="171" t="s">
        <v>27</v>
      </c>
      <c r="E32" s="173"/>
      <c r="F32" s="58" t="str">
        <f t="shared" si="1"/>
        <v>Riečičiar Adam SVK</v>
      </c>
      <c r="H32" s="169">
        <v>14</v>
      </c>
      <c r="I32" s="52" t="s">
        <v>182</v>
      </c>
      <c r="J32" s="52" t="s">
        <v>27</v>
      </c>
      <c r="K32"/>
      <c r="L32" s="52" t="s">
        <v>5</v>
      </c>
    </row>
    <row r="33" spans="1:12" ht="15">
      <c r="A33" s="79" t="s">
        <v>199</v>
      </c>
      <c r="B33" s="78">
        <v>215</v>
      </c>
      <c r="C33" s="171" t="s">
        <v>182</v>
      </c>
      <c r="D33" s="171" t="s">
        <v>27</v>
      </c>
      <c r="E33" s="173"/>
      <c r="F33" s="58" t="str">
        <f t="shared" si="1"/>
        <v>Jankechová Eliška SVK</v>
      </c>
      <c r="H33" s="169">
        <v>15</v>
      </c>
      <c r="I33" s="52" t="s">
        <v>139</v>
      </c>
      <c r="J33" s="52" t="s">
        <v>27</v>
      </c>
      <c r="K33"/>
      <c r="L33" s="52" t="s">
        <v>5</v>
      </c>
    </row>
    <row r="34" spans="1:12" ht="15">
      <c r="A34" s="79" t="s">
        <v>200</v>
      </c>
      <c r="B34" s="78">
        <v>216</v>
      </c>
      <c r="C34" s="171" t="s">
        <v>138</v>
      </c>
      <c r="D34" s="171" t="s">
        <v>26</v>
      </c>
      <c r="E34" s="173"/>
      <c r="F34" s="58" t="str">
        <f t="shared" si="1"/>
        <v>Kreibichová Jiřina CZE</v>
      </c>
      <c r="H34" s="169">
        <v>16</v>
      </c>
      <c r="I34" s="52" t="s">
        <v>138</v>
      </c>
      <c r="J34" s="52" t="s">
        <v>26</v>
      </c>
      <c r="K34"/>
      <c r="L34" s="52" t="s">
        <v>5</v>
      </c>
    </row>
    <row r="35" spans="1:12" ht="30" customHeight="1">
      <c r="A35" s="53" t="s">
        <v>80</v>
      </c>
      <c r="B35" s="226" t="s">
        <v>204</v>
      </c>
      <c r="C35" s="227"/>
      <c r="D35" s="227"/>
      <c r="E35" s="175" t="s">
        <v>86</v>
      </c>
      <c r="F35" s="58"/>
      <c r="H35"/>
      <c r="I35"/>
      <c r="J35"/>
      <c r="K35"/>
      <c r="L35"/>
    </row>
    <row r="36" spans="1:12" ht="15">
      <c r="A36" s="79" t="s">
        <v>58</v>
      </c>
      <c r="B36" s="174">
        <v>301</v>
      </c>
      <c r="C36" s="171" t="s">
        <v>183</v>
      </c>
      <c r="D36" s="171" t="s">
        <v>26</v>
      </c>
      <c r="E36" s="172">
        <v>5</v>
      </c>
      <c r="F36" s="58" t="str">
        <f t="shared" si="1"/>
        <v>Peška Adam CZE</v>
      </c>
      <c r="H36" s="169">
        <v>1</v>
      </c>
      <c r="I36" s="52" t="s">
        <v>183</v>
      </c>
      <c r="J36" s="52" t="s">
        <v>26</v>
      </c>
      <c r="K36" s="170">
        <v>5</v>
      </c>
      <c r="L36" s="52" t="s">
        <v>7</v>
      </c>
    </row>
    <row r="37" spans="1:12" ht="15">
      <c r="A37" s="79" t="s">
        <v>61</v>
      </c>
      <c r="B37" s="174">
        <v>302</v>
      </c>
      <c r="C37" s="171" t="s">
        <v>184</v>
      </c>
      <c r="D37" s="171" t="s">
        <v>27</v>
      </c>
      <c r="E37" s="172">
        <v>39</v>
      </c>
      <c r="F37" s="58" t="str">
        <f t="shared" si="1"/>
        <v>Burianek Adam SVK</v>
      </c>
      <c r="H37" s="169">
        <v>2</v>
      </c>
      <c r="I37" s="52" t="s">
        <v>184</v>
      </c>
      <c r="J37" s="52" t="s">
        <v>27</v>
      </c>
      <c r="K37" s="170">
        <v>39</v>
      </c>
      <c r="L37" s="52" t="s">
        <v>7</v>
      </c>
    </row>
    <row r="38" spans="1:12" ht="15">
      <c r="A38" s="79" t="s">
        <v>64</v>
      </c>
      <c r="B38" s="174">
        <v>303</v>
      </c>
      <c r="C38" s="171" t="s">
        <v>110</v>
      </c>
      <c r="D38" s="171" t="s">
        <v>27</v>
      </c>
      <c r="E38" s="172">
        <v>65</v>
      </c>
      <c r="F38" s="58" t="str">
        <f t="shared" si="1"/>
        <v>Klohna Boris SVK</v>
      </c>
      <c r="H38" s="169">
        <v>3</v>
      </c>
      <c r="I38" s="52" t="s">
        <v>110</v>
      </c>
      <c r="J38" s="52" t="s">
        <v>27</v>
      </c>
      <c r="K38" s="170">
        <v>65</v>
      </c>
      <c r="L38" s="52" t="s">
        <v>7</v>
      </c>
    </row>
    <row r="39" spans="1:12" ht="15">
      <c r="A39" s="79" t="s">
        <v>67</v>
      </c>
      <c r="B39" s="174">
        <v>304</v>
      </c>
      <c r="C39" s="171" t="s">
        <v>143</v>
      </c>
      <c r="D39" s="171" t="s">
        <v>26</v>
      </c>
      <c r="E39" s="172">
        <v>117</v>
      </c>
      <c r="F39" s="58" t="str">
        <f t="shared" si="1"/>
        <v>Čermáková Marcela CZE</v>
      </c>
      <c r="H39" s="169">
        <v>4</v>
      </c>
      <c r="I39" s="52" t="s">
        <v>143</v>
      </c>
      <c r="J39" s="52" t="s">
        <v>26</v>
      </c>
      <c r="K39" s="170">
        <v>117</v>
      </c>
      <c r="L39" s="52" t="s">
        <v>7</v>
      </c>
    </row>
    <row r="40" spans="1:12" ht="15">
      <c r="A40" s="79" t="s">
        <v>68</v>
      </c>
      <c r="B40" s="174">
        <v>305</v>
      </c>
      <c r="C40" s="171" t="s">
        <v>144</v>
      </c>
      <c r="D40" s="171" t="s">
        <v>28</v>
      </c>
      <c r="E40" s="172">
        <v>131</v>
      </c>
      <c r="F40" s="58" t="str">
        <f t="shared" si="1"/>
        <v>Bednarek Zbigniew  POL</v>
      </c>
      <c r="H40" s="169">
        <v>5</v>
      </c>
      <c r="I40" s="52" t="s">
        <v>144</v>
      </c>
      <c r="J40" s="52" t="s">
        <v>28</v>
      </c>
      <c r="K40" s="170">
        <v>131</v>
      </c>
      <c r="L40" s="52" t="s">
        <v>7</v>
      </c>
    </row>
    <row r="41" spans="1:12" ht="15">
      <c r="A41" s="79" t="s">
        <v>65</v>
      </c>
      <c r="B41" s="174">
        <v>306</v>
      </c>
      <c r="C41" s="171" t="s">
        <v>185</v>
      </c>
      <c r="D41" s="171" t="s">
        <v>29</v>
      </c>
      <c r="E41" s="172">
        <v>140</v>
      </c>
      <c r="F41" s="58" t="str">
        <f t="shared" si="1"/>
        <v>Szőke Ádám  HUN</v>
      </c>
      <c r="H41" s="169">
        <v>6</v>
      </c>
      <c r="I41" s="52" t="s">
        <v>185</v>
      </c>
      <c r="J41" s="52" t="s">
        <v>29</v>
      </c>
      <c r="K41" s="170">
        <v>140</v>
      </c>
      <c r="L41" s="52" t="s">
        <v>7</v>
      </c>
    </row>
    <row r="42" spans="1:12" ht="15">
      <c r="A42" s="79" t="s">
        <v>62</v>
      </c>
      <c r="B42" s="174">
        <v>307</v>
      </c>
      <c r="C42" s="171" t="s">
        <v>186</v>
      </c>
      <c r="D42" s="171" t="s">
        <v>29</v>
      </c>
      <c r="E42" s="172">
        <v>142</v>
      </c>
      <c r="F42" s="58" t="str">
        <f t="shared" si="1"/>
        <v>Abramov Dániel HUN</v>
      </c>
      <c r="H42" s="169">
        <v>7</v>
      </c>
      <c r="I42" s="52" t="s">
        <v>186</v>
      </c>
      <c r="J42" s="52" t="s">
        <v>29</v>
      </c>
      <c r="K42" s="170">
        <v>142</v>
      </c>
      <c r="L42" s="52" t="s">
        <v>7</v>
      </c>
    </row>
    <row r="43" spans="1:12" ht="15">
      <c r="A43" s="79" t="s">
        <v>59</v>
      </c>
      <c r="B43" s="174">
        <v>308</v>
      </c>
      <c r="C43" s="171" t="s">
        <v>145</v>
      </c>
      <c r="D43" s="171" t="s">
        <v>27</v>
      </c>
      <c r="E43" s="173"/>
      <c r="F43" s="58" t="str">
        <f t="shared" si="1"/>
        <v>Tižo Michal SVK</v>
      </c>
      <c r="H43" s="169">
        <v>8</v>
      </c>
      <c r="I43" s="52" t="s">
        <v>145</v>
      </c>
      <c r="J43" s="52" t="s">
        <v>27</v>
      </c>
      <c r="K43"/>
      <c r="L43" s="52" t="s">
        <v>7</v>
      </c>
    </row>
    <row r="44" spans="1:12" ht="15">
      <c r="A44" s="79" t="s">
        <v>60</v>
      </c>
      <c r="B44" s="174">
        <v>309</v>
      </c>
      <c r="C44" s="171" t="s">
        <v>109</v>
      </c>
      <c r="D44" s="171" t="s">
        <v>170</v>
      </c>
      <c r="E44" s="173"/>
      <c r="F44" s="58" t="str">
        <f t="shared" si="1"/>
        <v>Parrish Karl WAL</v>
      </c>
      <c r="H44" s="169">
        <v>9</v>
      </c>
      <c r="I44" s="52" t="s">
        <v>142</v>
      </c>
      <c r="J44" s="52" t="s">
        <v>26</v>
      </c>
      <c r="K44"/>
      <c r="L44" s="52" t="s">
        <v>7</v>
      </c>
    </row>
    <row r="45" spans="1:12" ht="15">
      <c r="A45" s="79" t="s">
        <v>63</v>
      </c>
      <c r="B45" s="174">
        <v>310</v>
      </c>
      <c r="C45" s="171" t="s">
        <v>142</v>
      </c>
      <c r="D45" s="171" t="s">
        <v>26</v>
      </c>
      <c r="E45" s="173"/>
      <c r="F45" s="58" t="str">
        <f t="shared" si="1"/>
        <v>Augusta Václav CZE</v>
      </c>
      <c r="H45" s="169">
        <v>10</v>
      </c>
      <c r="I45" s="52" t="s">
        <v>109</v>
      </c>
      <c r="J45" s="52" t="s">
        <v>170</v>
      </c>
      <c r="K45"/>
      <c r="L45" s="52" t="s">
        <v>7</v>
      </c>
    </row>
    <row r="46" spans="1:12" ht="15" customHeight="1">
      <c r="A46" s="79" t="s">
        <v>66</v>
      </c>
      <c r="B46" s="174">
        <v>311</v>
      </c>
      <c r="C46" s="171" t="s">
        <v>201</v>
      </c>
      <c r="D46" s="171" t="s">
        <v>26</v>
      </c>
      <c r="E46" s="173"/>
      <c r="F46" s="58" t="str">
        <f t="shared" si="1"/>
        <v>Běhounek Alois CZE</v>
      </c>
      <c r="H46" s="169">
        <v>11</v>
      </c>
      <c r="I46" s="52" t="s">
        <v>187</v>
      </c>
      <c r="J46" s="52" t="s">
        <v>26</v>
      </c>
      <c r="K46"/>
      <c r="L46" s="52" t="s">
        <v>7</v>
      </c>
    </row>
    <row r="47" spans="1:12" ht="15" customHeight="1">
      <c r="A47" s="79" t="s">
        <v>69</v>
      </c>
      <c r="B47" s="174">
        <v>312</v>
      </c>
      <c r="C47" s="171" t="s">
        <v>188</v>
      </c>
      <c r="D47" s="171" t="s">
        <v>26</v>
      </c>
      <c r="E47" s="173"/>
      <c r="F47" s="58" t="str">
        <f t="shared" si="1"/>
        <v>Hlavicová Anna CZE</v>
      </c>
      <c r="H47" s="169">
        <v>12</v>
      </c>
      <c r="I47" s="52" t="s">
        <v>188</v>
      </c>
      <c r="J47" s="52" t="s">
        <v>26</v>
      </c>
      <c r="K47"/>
      <c r="L47" s="52" t="s">
        <v>7</v>
      </c>
    </row>
    <row r="48" spans="1:12" ht="15">
      <c r="A48" s="79" t="s">
        <v>81</v>
      </c>
      <c r="B48" s="174">
        <v>313</v>
      </c>
      <c r="C48" s="171" t="s">
        <v>146</v>
      </c>
      <c r="D48" s="171" t="s">
        <v>27</v>
      </c>
      <c r="E48" s="173"/>
      <c r="F48" s="58" t="str">
        <f t="shared" si="1"/>
        <v>Škvarnová Ľuba SVK</v>
      </c>
      <c r="G48" s="58"/>
      <c r="H48" s="169">
        <v>13</v>
      </c>
      <c r="I48" s="52" t="s">
        <v>146</v>
      </c>
      <c r="J48" s="52" t="s">
        <v>27</v>
      </c>
      <c r="K48"/>
      <c r="L48" s="52" t="s">
        <v>7</v>
      </c>
    </row>
    <row r="49" spans="1:12" ht="30" customHeight="1">
      <c r="A49" s="53" t="s">
        <v>80</v>
      </c>
      <c r="B49" s="222" t="s">
        <v>205</v>
      </c>
      <c r="C49" s="223"/>
      <c r="D49" s="224"/>
      <c r="E49" s="176" t="s">
        <v>87</v>
      </c>
      <c r="F49" s="58"/>
      <c r="G49" s="58"/>
      <c r="H49"/>
      <c r="I49"/>
      <c r="J49"/>
      <c r="K49"/>
      <c r="L49"/>
    </row>
    <row r="50" spans="1:12" ht="15">
      <c r="A50" s="79" t="s">
        <v>58</v>
      </c>
      <c r="B50" s="174">
        <v>401</v>
      </c>
      <c r="C50" s="171" t="s">
        <v>112</v>
      </c>
      <c r="D50" s="171" t="s">
        <v>79</v>
      </c>
      <c r="E50" s="172">
        <v>6</v>
      </c>
      <c r="F50" s="58" t="str">
        <f t="shared" si="1"/>
        <v>Komar Davor CRO</v>
      </c>
      <c r="G50" s="58"/>
      <c r="H50" s="169">
        <v>1</v>
      </c>
      <c r="I50" s="52" t="s">
        <v>112</v>
      </c>
      <c r="J50" s="52" t="s">
        <v>79</v>
      </c>
      <c r="K50" s="170">
        <v>6</v>
      </c>
      <c r="L50" s="52" t="s">
        <v>14</v>
      </c>
    </row>
    <row r="51" spans="1:12" ht="15">
      <c r="A51" s="79" t="s">
        <v>61</v>
      </c>
      <c r="B51" s="174">
        <v>402</v>
      </c>
      <c r="C51" s="171" t="s">
        <v>111</v>
      </c>
      <c r="D51" s="171" t="s">
        <v>27</v>
      </c>
      <c r="E51" s="172">
        <v>11</v>
      </c>
      <c r="F51" s="58" t="str">
        <f t="shared" si="1"/>
        <v>Andrejčík Samuel SVK</v>
      </c>
      <c r="G51" s="58"/>
      <c r="H51" s="169">
        <v>2</v>
      </c>
      <c r="I51" s="52" t="s">
        <v>111</v>
      </c>
      <c r="J51" s="52" t="s">
        <v>27</v>
      </c>
      <c r="K51" s="170">
        <v>11</v>
      </c>
      <c r="L51" s="52" t="s">
        <v>14</v>
      </c>
    </row>
    <row r="52" spans="1:12" ht="15">
      <c r="A52" s="79" t="s">
        <v>64</v>
      </c>
      <c r="B52" s="174">
        <v>403</v>
      </c>
      <c r="C52" s="171" t="s">
        <v>189</v>
      </c>
      <c r="D52" s="171" t="s">
        <v>29</v>
      </c>
      <c r="E52" s="172">
        <v>24</v>
      </c>
      <c r="F52" s="58" t="str">
        <f t="shared" si="1"/>
        <v>Hegedűs László HUN</v>
      </c>
      <c r="G52" s="58"/>
      <c r="H52" s="169">
        <v>3</v>
      </c>
      <c r="I52" s="52" t="s">
        <v>189</v>
      </c>
      <c r="J52" s="52" t="s">
        <v>29</v>
      </c>
      <c r="K52" s="170">
        <v>24</v>
      </c>
      <c r="L52" s="52" t="s">
        <v>14</v>
      </c>
    </row>
    <row r="53" spans="1:12" ht="15">
      <c r="A53" s="79" t="s">
        <v>67</v>
      </c>
      <c r="B53" s="174">
        <v>404</v>
      </c>
      <c r="C53" s="171" t="s">
        <v>190</v>
      </c>
      <c r="D53" s="171" t="s">
        <v>79</v>
      </c>
      <c r="E53" s="172">
        <v>42</v>
      </c>
      <c r="F53" s="58" t="str">
        <f t="shared" si="1"/>
        <v>Osmanovič Melisa CRO</v>
      </c>
      <c r="G53" s="58"/>
      <c r="H53" s="169">
        <v>4</v>
      </c>
      <c r="I53" s="52" t="s">
        <v>190</v>
      </c>
      <c r="J53" s="52" t="s">
        <v>79</v>
      </c>
      <c r="K53" s="170">
        <v>42</v>
      </c>
      <c r="L53" s="52" t="s">
        <v>14</v>
      </c>
    </row>
    <row r="54" spans="1:12" ht="15">
      <c r="A54" s="79" t="s">
        <v>68</v>
      </c>
      <c r="B54" s="174">
        <v>405</v>
      </c>
      <c r="C54" s="171" t="s">
        <v>147</v>
      </c>
      <c r="D54" s="171" t="s">
        <v>29</v>
      </c>
      <c r="E54" s="172">
        <v>57</v>
      </c>
      <c r="F54" s="58" t="str">
        <f t="shared" si="1"/>
        <v>Berkes Gergő HUN</v>
      </c>
      <c r="G54" s="58"/>
      <c r="H54" s="169">
        <v>5</v>
      </c>
      <c r="I54" s="52" t="s">
        <v>147</v>
      </c>
      <c r="J54" s="52" t="s">
        <v>29</v>
      </c>
      <c r="K54" s="170">
        <v>57</v>
      </c>
      <c r="L54" s="52" t="s">
        <v>14</v>
      </c>
    </row>
    <row r="55" spans="1:12" ht="15">
      <c r="A55" s="79" t="s">
        <v>65</v>
      </c>
      <c r="B55" s="174">
        <v>406</v>
      </c>
      <c r="C55" s="171" t="s">
        <v>191</v>
      </c>
      <c r="D55" s="171" t="s">
        <v>29</v>
      </c>
      <c r="E55" s="172">
        <v>76</v>
      </c>
      <c r="F55" s="58" t="str">
        <f t="shared" si="1"/>
        <v>Szabó Alexandra HUN</v>
      </c>
      <c r="G55" s="58"/>
      <c r="H55" s="169">
        <v>6</v>
      </c>
      <c r="I55" s="52" t="s">
        <v>191</v>
      </c>
      <c r="J55" s="52" t="s">
        <v>29</v>
      </c>
      <c r="K55" s="170">
        <v>76</v>
      </c>
      <c r="L55" s="52" t="s">
        <v>14</v>
      </c>
    </row>
    <row r="56" spans="1:12" ht="15">
      <c r="A56" s="79" t="s">
        <v>62</v>
      </c>
      <c r="B56" s="174">
        <v>407</v>
      </c>
      <c r="C56" s="171" t="s">
        <v>115</v>
      </c>
      <c r="D56" s="171" t="s">
        <v>26</v>
      </c>
      <c r="E56" s="172">
        <v>96</v>
      </c>
      <c r="F56" s="58" t="str">
        <f t="shared" si="1"/>
        <v>Bajtek Jan CZE</v>
      </c>
      <c r="G56" s="58"/>
      <c r="H56" s="169">
        <v>7</v>
      </c>
      <c r="I56" s="52" t="s">
        <v>115</v>
      </c>
      <c r="J56" s="52" t="s">
        <v>26</v>
      </c>
      <c r="K56" s="170">
        <v>96</v>
      </c>
      <c r="L56" s="52" t="s">
        <v>14</v>
      </c>
    </row>
    <row r="57" spans="1:12" ht="15">
      <c r="A57" s="79" t="s">
        <v>59</v>
      </c>
      <c r="B57" s="174">
        <v>408</v>
      </c>
      <c r="C57" s="171" t="s">
        <v>113</v>
      </c>
      <c r="D57" s="171" t="s">
        <v>169</v>
      </c>
      <c r="E57" s="173"/>
      <c r="F57" s="58" t="str">
        <f t="shared" si="1"/>
        <v>Thompson Harry ENG</v>
      </c>
      <c r="G57" s="58"/>
      <c r="H57" s="169">
        <v>8</v>
      </c>
      <c r="I57" s="52" t="s">
        <v>113</v>
      </c>
      <c r="J57" s="52" t="s">
        <v>169</v>
      </c>
      <c r="K57"/>
      <c r="L57" s="52" t="s">
        <v>14</v>
      </c>
    </row>
    <row r="58" spans="1:12" ht="15">
      <c r="A58" s="79" t="s">
        <v>60</v>
      </c>
      <c r="B58" s="174">
        <v>409</v>
      </c>
      <c r="C58" s="171" t="s">
        <v>116</v>
      </c>
      <c r="D58" s="171" t="s">
        <v>27</v>
      </c>
      <c r="E58" s="173"/>
      <c r="F58" s="58" t="str">
        <f t="shared" si="1"/>
        <v>Klimčo Marián SVK</v>
      </c>
      <c r="G58" s="58"/>
      <c r="H58" s="169">
        <v>9</v>
      </c>
      <c r="I58" s="52" t="s">
        <v>116</v>
      </c>
      <c r="J58" s="52" t="s">
        <v>27</v>
      </c>
      <c r="K58"/>
      <c r="L58" s="52" t="s">
        <v>14</v>
      </c>
    </row>
    <row r="59" spans="1:12" ht="15">
      <c r="A59" s="79" t="s">
        <v>63</v>
      </c>
      <c r="B59" s="174">
        <v>410</v>
      </c>
      <c r="C59" s="171" t="s">
        <v>193</v>
      </c>
      <c r="D59" s="171" t="s">
        <v>79</v>
      </c>
      <c r="E59" s="173"/>
      <c r="F59" s="58" t="str">
        <f t="shared" si="1"/>
        <v>Želko Jarić  CRO</v>
      </c>
      <c r="G59" s="58"/>
      <c r="H59" s="169">
        <v>10</v>
      </c>
      <c r="I59" s="52" t="s">
        <v>114</v>
      </c>
      <c r="J59" s="52" t="s">
        <v>27</v>
      </c>
      <c r="K59"/>
      <c r="L59" s="52" t="s">
        <v>14</v>
      </c>
    </row>
    <row r="60" spans="1:12" ht="15">
      <c r="A60" s="79" t="s">
        <v>66</v>
      </c>
      <c r="B60" s="174">
        <v>411</v>
      </c>
      <c r="C60" s="171" t="s">
        <v>117</v>
      </c>
      <c r="D60" s="171" t="s">
        <v>26</v>
      </c>
      <c r="E60" s="173"/>
      <c r="F60" s="58" t="str">
        <f t="shared" si="1"/>
        <v>Schmid Marek CZE</v>
      </c>
      <c r="G60" s="58"/>
      <c r="H60" s="169">
        <v>11</v>
      </c>
      <c r="I60" s="52" t="s">
        <v>117</v>
      </c>
      <c r="J60" s="52" t="s">
        <v>26</v>
      </c>
      <c r="K60"/>
      <c r="L60" s="52" t="s">
        <v>14</v>
      </c>
    </row>
    <row r="61" spans="1:12" ht="15">
      <c r="A61" s="79" t="s">
        <v>69</v>
      </c>
      <c r="B61" s="174">
        <v>412</v>
      </c>
      <c r="C61" s="171" t="s">
        <v>192</v>
      </c>
      <c r="D61" s="171" t="s">
        <v>26</v>
      </c>
      <c r="E61" s="173"/>
      <c r="F61" s="58" t="str">
        <f t="shared" si="1"/>
        <v>Kaas Ondřej CZE</v>
      </c>
      <c r="H61" s="169">
        <v>12</v>
      </c>
      <c r="I61" s="52" t="s">
        <v>192</v>
      </c>
      <c r="J61" s="52" t="s">
        <v>26</v>
      </c>
      <c r="K61"/>
      <c r="L61" s="52" t="s">
        <v>14</v>
      </c>
    </row>
    <row r="62" spans="1:12" ht="15">
      <c r="A62" s="79" t="s">
        <v>81</v>
      </c>
      <c r="B62" s="174">
        <v>413</v>
      </c>
      <c r="C62" s="171" t="s">
        <v>119</v>
      </c>
      <c r="D62" s="171" t="s">
        <v>27</v>
      </c>
      <c r="E62" s="173"/>
      <c r="F62" s="58" t="str">
        <f t="shared" si="1"/>
        <v>Mihová Anna SVK</v>
      </c>
      <c r="G62" s="58"/>
      <c r="H62" s="169">
        <v>13</v>
      </c>
      <c r="I62" s="52" t="s">
        <v>193</v>
      </c>
      <c r="J62" s="52" t="s">
        <v>79</v>
      </c>
      <c r="K62"/>
      <c r="L62" s="52" t="s">
        <v>14</v>
      </c>
    </row>
    <row r="63" spans="1:12" ht="15">
      <c r="A63" s="79" t="s">
        <v>149</v>
      </c>
      <c r="B63" s="174">
        <v>414</v>
      </c>
      <c r="C63" s="171" t="s">
        <v>114</v>
      </c>
      <c r="D63" s="171" t="s">
        <v>27</v>
      </c>
      <c r="E63" s="173"/>
      <c r="F63" s="58" t="str">
        <f t="shared" si="1"/>
        <v>Burian Martin SVK</v>
      </c>
      <c r="G63" s="58"/>
      <c r="H63" s="169">
        <v>14</v>
      </c>
      <c r="I63" s="52" t="s">
        <v>118</v>
      </c>
      <c r="J63" s="52" t="s">
        <v>28</v>
      </c>
      <c r="K63"/>
      <c r="L63" s="52" t="s">
        <v>14</v>
      </c>
    </row>
    <row r="64" spans="1:12" ht="15">
      <c r="A64" s="79" t="s">
        <v>199</v>
      </c>
      <c r="B64" s="174">
        <v>415</v>
      </c>
      <c r="C64" s="171" t="s">
        <v>194</v>
      </c>
      <c r="D64" s="171" t="s">
        <v>28</v>
      </c>
      <c r="E64" s="173"/>
      <c r="F64" s="58" t="str">
        <f t="shared" si="1"/>
        <v>Walczyk Dominik POL</v>
      </c>
      <c r="H64" s="169">
        <v>15</v>
      </c>
      <c r="I64" s="52" t="s">
        <v>194</v>
      </c>
      <c r="J64" s="52" t="s">
        <v>28</v>
      </c>
      <c r="K64"/>
      <c r="L64" s="52" t="s">
        <v>14</v>
      </c>
    </row>
    <row r="65" spans="1:12" ht="15">
      <c r="A65" s="79" t="s">
        <v>200</v>
      </c>
      <c r="B65" s="174">
        <v>416</v>
      </c>
      <c r="C65" s="171" t="s">
        <v>118</v>
      </c>
      <c r="D65" s="171" t="s">
        <v>28</v>
      </c>
      <c r="E65" s="173"/>
      <c r="F65" s="58" t="str">
        <f t="shared" si="1"/>
        <v>Trószyńska Majka  POL</v>
      </c>
      <c r="H65" s="169">
        <v>16</v>
      </c>
      <c r="I65" s="52" t="s">
        <v>119</v>
      </c>
      <c r="J65" s="52" t="s">
        <v>27</v>
      </c>
      <c r="K65"/>
      <c r="L65" s="52" t="s">
        <v>14</v>
      </c>
    </row>
    <row r="66" ht="12.75">
      <c r="V66" s="3">
        <f>SUM(N66:U66)</f>
        <v>0</v>
      </c>
    </row>
  </sheetData>
  <sheetProtection/>
  <mergeCells count="9">
    <mergeCell ref="B49:D49"/>
    <mergeCell ref="A1:E1"/>
    <mergeCell ref="A2:E2"/>
    <mergeCell ref="A3:E3"/>
    <mergeCell ref="A4:E4"/>
    <mergeCell ref="B35:D35"/>
    <mergeCell ref="B8:D8"/>
    <mergeCell ref="B18:D18"/>
    <mergeCell ref="A6:A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zoomScale="75" zoomScaleNormal="75" zoomScaleSheetLayoutView="65" zoomScalePageLayoutView="0" workbookViewId="0" topLeftCell="B5">
      <pane ySplit="1" topLeftCell="A33" activePane="bottomLeft" state="frozen"/>
      <selection pane="topLeft" activeCell="A5" sqref="A5"/>
      <selection pane="bottomLeft" activeCell="H64" sqref="H64"/>
    </sheetView>
  </sheetViews>
  <sheetFormatPr defaultColWidth="9.140625" defaultRowHeight="15"/>
  <cols>
    <col min="1" max="1" width="25.7109375" style="7" customWidth="1"/>
    <col min="2" max="7" width="30.7109375" style="0" customWidth="1"/>
    <col min="8" max="8" width="30.57421875" style="0" customWidth="1"/>
    <col min="9" max="9" width="2.421875" style="0" customWidth="1"/>
    <col min="10" max="10" width="7.140625" style="0" hidden="1" customWidth="1"/>
    <col min="11" max="12" width="23.00390625" style="0" hidden="1" customWidth="1"/>
    <col min="13" max="13" width="21.28125" style="0" hidden="1" customWidth="1"/>
    <col min="14" max="15" width="29.28125" style="0" hidden="1" customWidth="1"/>
    <col min="16" max="16" width="21.7109375" style="0" hidden="1" customWidth="1"/>
    <col min="17" max="17" width="0" style="0" hidden="1" customWidth="1"/>
    <col min="18" max="18" width="26.28125" style="0" hidden="1" customWidth="1"/>
    <col min="19" max="19" width="0" style="0" hidden="1" customWidth="1"/>
  </cols>
  <sheetData>
    <row r="1" spans="1:8" s="6" customFormat="1" ht="19.5" customHeight="1" hidden="1">
      <c r="A1" s="353" t="s">
        <v>196</v>
      </c>
      <c r="B1" s="354"/>
      <c r="C1" s="354"/>
      <c r="D1" s="354"/>
      <c r="E1" s="354"/>
      <c r="F1" s="354"/>
      <c r="G1" s="354"/>
      <c r="H1" s="355"/>
    </row>
    <row r="2" spans="1:8" s="6" customFormat="1" ht="19.5" customHeight="1" hidden="1">
      <c r="A2" s="356"/>
      <c r="B2" s="357"/>
      <c r="C2" s="357"/>
      <c r="D2" s="357"/>
      <c r="E2" s="357"/>
      <c r="F2" s="357"/>
      <c r="G2" s="357"/>
      <c r="H2" s="358"/>
    </row>
    <row r="3" spans="1:8" s="6" customFormat="1" ht="21.75" customHeight="1" hidden="1" thickBot="1">
      <c r="A3" s="359"/>
      <c r="B3" s="360"/>
      <c r="C3" s="360"/>
      <c r="D3" s="360"/>
      <c r="E3" s="360"/>
      <c r="F3" s="360"/>
      <c r="G3" s="360"/>
      <c r="H3" s="361"/>
    </row>
    <row r="4" spans="1:8" s="6" customFormat="1" ht="19.5" customHeight="1" hidden="1" thickBot="1">
      <c r="A4" s="362" t="s">
        <v>206</v>
      </c>
      <c r="B4" s="363"/>
      <c r="C4" s="363"/>
      <c r="D4" s="363"/>
      <c r="E4" s="363"/>
      <c r="F4" s="363"/>
      <c r="G4" s="363"/>
      <c r="H4" s="364"/>
    </row>
    <row r="5" spans="1:8" s="6" customFormat="1" ht="19.5" customHeight="1">
      <c r="A5" s="139" t="s">
        <v>48</v>
      </c>
      <c r="B5" s="140" t="s">
        <v>49</v>
      </c>
      <c r="C5" s="140" t="s">
        <v>50</v>
      </c>
      <c r="D5" s="140" t="s">
        <v>51</v>
      </c>
      <c r="E5" s="140" t="s">
        <v>52</v>
      </c>
      <c r="F5" s="140" t="s">
        <v>53</v>
      </c>
      <c r="G5" s="140" t="s">
        <v>54</v>
      </c>
      <c r="H5" s="141" t="s">
        <v>55</v>
      </c>
    </row>
    <row r="6" spans="1:8" s="6" customFormat="1" ht="19.5" customHeight="1" thickBot="1">
      <c r="A6" s="142" t="s">
        <v>167</v>
      </c>
      <c r="B6" s="143" t="str">
        <f>P11</f>
        <v>Ištván, Tóthová</v>
      </c>
      <c r="C6" s="143" t="str">
        <f>P13</f>
        <v>Tomaško, Tomašková</v>
      </c>
      <c r="D6" s="143" t="str">
        <f>P15</f>
        <v>Lysáková, Mačová</v>
      </c>
      <c r="E6" s="143" t="str">
        <f>P17</f>
        <v>Bonk, Tatarko</v>
      </c>
      <c r="F6" s="143" t="str">
        <f>P19</f>
        <v>Tatarková, Kall</v>
      </c>
      <c r="G6" s="143" t="str">
        <f>P21</f>
        <v>Fabiánová, Varga</v>
      </c>
      <c r="H6" s="144" t="str">
        <f>F6</f>
        <v>Tatarková, Kall</v>
      </c>
    </row>
    <row r="7" spans="1:8" ht="19.5" customHeight="1" thickBot="1">
      <c r="A7" s="103">
        <v>0.3333333333333333</v>
      </c>
      <c r="B7" s="343" t="s">
        <v>151</v>
      </c>
      <c r="C7" s="343"/>
      <c r="D7" s="343"/>
      <c r="E7" s="343"/>
      <c r="F7" s="343"/>
      <c r="G7" s="343"/>
      <c r="H7" s="344"/>
    </row>
    <row r="8" spans="1:8" s="67" customFormat="1" ht="6" customHeight="1" thickBot="1">
      <c r="A8" s="69"/>
      <c r="B8" s="130"/>
      <c r="C8" s="130"/>
      <c r="D8" s="130"/>
      <c r="E8" s="130"/>
      <c r="F8" s="130"/>
      <c r="G8" s="130"/>
      <c r="H8" s="145"/>
    </row>
    <row r="9" spans="1:19" ht="19.5" customHeight="1">
      <c r="A9" s="351">
        <v>0.375</v>
      </c>
      <c r="B9" s="94" t="str">
        <f>C54</f>
        <v>201 Mezík Róbert SVK</v>
      </c>
      <c r="C9" s="94" t="str">
        <f>C59</f>
        <v>202 Rombouts Francis  BEL</v>
      </c>
      <c r="D9" s="94" t="str">
        <f>D54</f>
        <v>203 Kurilák Rastislav SVK</v>
      </c>
      <c r="E9" s="94" t="str">
        <f>D59</f>
        <v>204 Minarech Peter SVK</v>
      </c>
      <c r="F9" s="94" t="str">
        <f>E54</f>
        <v>301 Peška Adam CZE</v>
      </c>
      <c r="G9" s="94" t="str">
        <f>E59</f>
        <v>302 Burianek Adam SVK</v>
      </c>
      <c r="H9" s="95"/>
      <c r="J9" s="67"/>
      <c r="K9" s="67"/>
      <c r="L9" s="67"/>
      <c r="M9" s="67"/>
      <c r="N9" s="67"/>
      <c r="O9" s="67"/>
      <c r="P9" s="67"/>
      <c r="Q9" s="67"/>
      <c r="R9" s="67"/>
      <c r="S9" s="67"/>
    </row>
    <row r="10" spans="1:19" s="67" customFormat="1" ht="19.5" customHeight="1" thickBot="1">
      <c r="A10" s="352"/>
      <c r="B10" s="94" t="str">
        <f>C57</f>
        <v>216 Kreibichová Jiřina CZE</v>
      </c>
      <c r="C10" s="94" t="str">
        <f>C62</f>
        <v>215 Jankechová Eliška SVK</v>
      </c>
      <c r="D10" s="94" t="str">
        <f>D57</f>
        <v>214 Riečičiar Adam SVK</v>
      </c>
      <c r="E10" s="94" t="str">
        <f>D62</f>
        <v>213 Stasiak Rafał  POL</v>
      </c>
      <c r="F10" s="94" t="str">
        <f>E56</f>
        <v>309 Parrish Karl WAL</v>
      </c>
      <c r="G10" s="94" t="str">
        <f>E61</f>
        <v>310 Augusta Václav CZE</v>
      </c>
      <c r="H10" s="95"/>
      <c r="J10" s="200" t="s">
        <v>153</v>
      </c>
      <c r="K10" s="200" t="s">
        <v>127</v>
      </c>
      <c r="L10" s="200" t="s">
        <v>127</v>
      </c>
      <c r="M10" s="200" t="s">
        <v>127</v>
      </c>
      <c r="N10" s="200" t="s">
        <v>154</v>
      </c>
      <c r="O10" s="200" t="s">
        <v>154</v>
      </c>
      <c r="P10" s="200" t="s">
        <v>154</v>
      </c>
      <c r="Q10" s="198">
        <v>1</v>
      </c>
      <c r="R10" s="52" t="s">
        <v>128</v>
      </c>
      <c r="S10" s="52" t="s">
        <v>213</v>
      </c>
    </row>
    <row r="11" spans="1:19" ht="19.5" customHeight="1">
      <c r="A11" s="91" t="s">
        <v>88</v>
      </c>
      <c r="B11" s="96" t="s">
        <v>5</v>
      </c>
      <c r="C11" s="96" t="s">
        <v>5</v>
      </c>
      <c r="D11" s="96" t="s">
        <v>5</v>
      </c>
      <c r="E11" s="96" t="s">
        <v>5</v>
      </c>
      <c r="F11" s="96" t="s">
        <v>7</v>
      </c>
      <c r="G11" s="96" t="s">
        <v>7</v>
      </c>
      <c r="H11" s="97"/>
      <c r="J11" s="200">
        <v>1</v>
      </c>
      <c r="K11" s="171" t="s">
        <v>128</v>
      </c>
      <c r="L11" s="171" t="s">
        <v>244</v>
      </c>
      <c r="M11" s="173" t="str">
        <f>L11&amp;", "&amp;L12</f>
        <v>Andrejčíková, Fejerčák</v>
      </c>
      <c r="N11" s="171" t="s">
        <v>222</v>
      </c>
      <c r="O11" s="171" t="s">
        <v>160</v>
      </c>
      <c r="P11" s="173" t="str">
        <f>O11&amp;", "&amp;O12</f>
        <v>Ištván, Tóthová</v>
      </c>
      <c r="Q11" s="198">
        <v>2</v>
      </c>
      <c r="R11" s="52" t="s">
        <v>214</v>
      </c>
      <c r="S11" s="52" t="s">
        <v>213</v>
      </c>
    </row>
    <row r="12" spans="1:19" ht="19.5" customHeight="1" thickBot="1">
      <c r="A12" s="92" t="s">
        <v>57</v>
      </c>
      <c r="B12" s="98" t="s">
        <v>244</v>
      </c>
      <c r="C12" s="98" t="s">
        <v>166</v>
      </c>
      <c r="D12" s="98" t="s">
        <v>247</v>
      </c>
      <c r="E12" s="98" t="s">
        <v>250</v>
      </c>
      <c r="F12" s="98" t="s">
        <v>251</v>
      </c>
      <c r="G12" s="98" t="s">
        <v>252</v>
      </c>
      <c r="H12" s="99"/>
      <c r="J12" s="200"/>
      <c r="K12" s="171" t="s">
        <v>214</v>
      </c>
      <c r="L12" s="171" t="s">
        <v>245</v>
      </c>
      <c r="M12" s="197"/>
      <c r="N12" s="171" t="s">
        <v>224</v>
      </c>
      <c r="O12" s="171" t="s">
        <v>162</v>
      </c>
      <c r="P12" s="197"/>
      <c r="Q12" s="198">
        <v>3</v>
      </c>
      <c r="R12" s="52" t="s">
        <v>91</v>
      </c>
      <c r="S12" s="52" t="s">
        <v>213</v>
      </c>
    </row>
    <row r="13" spans="1:19" s="67" customFormat="1" ht="19.5" customHeight="1">
      <c r="A13" s="351">
        <v>0.4166666666666667</v>
      </c>
      <c r="B13" s="94" t="str">
        <f>G54</f>
        <v>401 Komar Davor CRO</v>
      </c>
      <c r="C13" s="94" t="str">
        <f>H54</f>
        <v>402 Andrejčík Samuel SVK</v>
      </c>
      <c r="D13" s="94" t="str">
        <f>G59</f>
        <v>403 Hegedűs László HUN</v>
      </c>
      <c r="E13" s="94" t="str">
        <f>H59</f>
        <v>404 Osmanovič Melisa CRO</v>
      </c>
      <c r="F13" s="94" t="str">
        <f>A54</f>
        <v>101 Opát Martin SVK</v>
      </c>
      <c r="G13" s="94" t="str">
        <f>B54</f>
        <v>102 Lamch Wojciech  POL</v>
      </c>
      <c r="H13" s="95" t="str">
        <f>B59</f>
        <v>103 Langauer Katinka HUN</v>
      </c>
      <c r="J13" s="200">
        <v>2</v>
      </c>
      <c r="K13" s="171" t="s">
        <v>91</v>
      </c>
      <c r="L13" s="171" t="s">
        <v>166</v>
      </c>
      <c r="M13" s="173" t="str">
        <f>L13&amp;", "&amp;L14</f>
        <v>Grega, Sabatula</v>
      </c>
      <c r="N13" s="171" t="s">
        <v>225</v>
      </c>
      <c r="O13" s="171" t="s">
        <v>163</v>
      </c>
      <c r="P13" s="173" t="str">
        <f>O13&amp;", "&amp;O14</f>
        <v>Tomaško, Tomašková</v>
      </c>
      <c r="Q13" s="198">
        <v>4</v>
      </c>
      <c r="R13" s="52" t="s">
        <v>161</v>
      </c>
      <c r="S13" s="52" t="s">
        <v>213</v>
      </c>
    </row>
    <row r="14" spans="1:19" ht="19.5" customHeight="1" thickBot="1">
      <c r="A14" s="352"/>
      <c r="B14" s="94" t="str">
        <f>G57</f>
        <v>416 Trószyńska Majka  POL</v>
      </c>
      <c r="C14" s="94" t="str">
        <f>H57</f>
        <v>415 Walczyk Dominik POL</v>
      </c>
      <c r="D14" s="94" t="str">
        <f>G62</f>
        <v>414 Burian Martin SVK</v>
      </c>
      <c r="E14" s="94" t="str">
        <f>H62</f>
        <v>413 Mihová Anna SVK</v>
      </c>
      <c r="F14" s="94" t="str">
        <f>A56</f>
        <v>107 Skopalová Barbora CZE</v>
      </c>
      <c r="G14" s="94" t="str">
        <f>B56</f>
        <v>108 Bartek Štefan SVK</v>
      </c>
      <c r="H14" s="95" t="str">
        <f>B61</f>
        <v>109 Drotárová Daniela SVK</v>
      </c>
      <c r="J14" s="200"/>
      <c r="K14" s="171" t="s">
        <v>161</v>
      </c>
      <c r="L14" s="171" t="s">
        <v>246</v>
      </c>
      <c r="M14" s="173"/>
      <c r="N14" s="171" t="s">
        <v>226</v>
      </c>
      <c r="O14" s="171" t="s">
        <v>164</v>
      </c>
      <c r="P14" s="173"/>
      <c r="Q14" s="198">
        <v>5</v>
      </c>
      <c r="R14" s="52" t="s">
        <v>156</v>
      </c>
      <c r="S14" s="52" t="s">
        <v>213</v>
      </c>
    </row>
    <row r="15" spans="1:19" ht="19.5" customHeight="1">
      <c r="A15" s="91" t="s">
        <v>88</v>
      </c>
      <c r="B15" s="96" t="s">
        <v>14</v>
      </c>
      <c r="C15" s="96" t="s">
        <v>14</v>
      </c>
      <c r="D15" s="96" t="s">
        <v>14</v>
      </c>
      <c r="E15" s="96" t="s">
        <v>14</v>
      </c>
      <c r="F15" s="96" t="s">
        <v>4</v>
      </c>
      <c r="G15" s="96" t="s">
        <v>4</v>
      </c>
      <c r="H15" s="96" t="s">
        <v>4</v>
      </c>
      <c r="J15" s="200">
        <v>3</v>
      </c>
      <c r="K15" s="171" t="s">
        <v>156</v>
      </c>
      <c r="L15" s="171" t="s">
        <v>247</v>
      </c>
      <c r="M15" s="173" t="str">
        <f>L15&amp;", "&amp;L16</f>
        <v>Kocúrová, Svat</v>
      </c>
      <c r="N15" s="171" t="s">
        <v>227</v>
      </c>
      <c r="O15" s="171" t="s">
        <v>155</v>
      </c>
      <c r="P15" s="173" t="str">
        <f>O15&amp;", "&amp;O16</f>
        <v>Lysáková, Mačová</v>
      </c>
      <c r="Q15" s="198">
        <v>6</v>
      </c>
      <c r="R15" s="52" t="s">
        <v>92</v>
      </c>
      <c r="S15" s="52" t="s">
        <v>213</v>
      </c>
    </row>
    <row r="16" spans="1:19" ht="19.5" customHeight="1" thickBot="1">
      <c r="A16" s="69" t="s">
        <v>57</v>
      </c>
      <c r="B16" s="98" t="s">
        <v>253</v>
      </c>
      <c r="C16" s="98" t="s">
        <v>245</v>
      </c>
      <c r="D16" s="98" t="s">
        <v>246</v>
      </c>
      <c r="E16" s="98" t="s">
        <v>257</v>
      </c>
      <c r="F16" s="98" t="s">
        <v>258</v>
      </c>
      <c r="G16" s="98" t="s">
        <v>259</v>
      </c>
      <c r="H16" s="99" t="s">
        <v>260</v>
      </c>
      <c r="J16" s="200"/>
      <c r="K16" s="171" t="s">
        <v>92</v>
      </c>
      <c r="L16" s="171" t="s">
        <v>248</v>
      </c>
      <c r="M16" s="197"/>
      <c r="N16" s="171" t="s">
        <v>228</v>
      </c>
      <c r="O16" s="171" t="s">
        <v>158</v>
      </c>
      <c r="P16" s="197"/>
      <c r="Q16" s="198">
        <v>7</v>
      </c>
      <c r="R16" s="52" t="s">
        <v>215</v>
      </c>
      <c r="S16" s="52" t="s">
        <v>213</v>
      </c>
    </row>
    <row r="17" spans="1:19" s="67" customFormat="1" ht="19.5" customHeight="1">
      <c r="A17" s="351">
        <v>0.4583333333333333</v>
      </c>
      <c r="B17" s="94" t="str">
        <f>D$55</f>
        <v>206 Nagy Vivien HUN</v>
      </c>
      <c r="C17" s="94" t="str">
        <f>F55</f>
        <v>306 Szőke Ádám  HUN</v>
      </c>
      <c r="D17" s="94" t="str">
        <f>F59</f>
        <v>304 Čermáková Marcela CZE</v>
      </c>
      <c r="E17" s="94" t="str">
        <f>F60</f>
        <v>305 Bednarek Zbigniew  POL</v>
      </c>
      <c r="F17" s="94" t="str">
        <f>C55</f>
        <v>208 Kudláčová Kristína SVK</v>
      </c>
      <c r="G17" s="94" t="str">
        <f>C60</f>
        <v>207 Žabka Josef CZE</v>
      </c>
      <c r="H17" s="95"/>
      <c r="J17" s="200">
        <v>4</v>
      </c>
      <c r="K17" s="171" t="s">
        <v>215</v>
      </c>
      <c r="L17" s="171" t="s">
        <v>249</v>
      </c>
      <c r="M17" s="173" t="str">
        <f>L17&amp;", "&amp;L18</f>
        <v>Urban, Šajnarová</v>
      </c>
      <c r="N17" s="171" t="s">
        <v>229</v>
      </c>
      <c r="O17" s="171" t="s">
        <v>159</v>
      </c>
      <c r="P17" s="173" t="str">
        <f>O17&amp;", "&amp;O18</f>
        <v>Bonk, Tatarko</v>
      </c>
      <c r="Q17" s="198">
        <v>8</v>
      </c>
      <c r="R17" s="52" t="s">
        <v>216</v>
      </c>
      <c r="S17" s="52" t="s">
        <v>213</v>
      </c>
    </row>
    <row r="18" spans="1:19" ht="19.5" customHeight="1" thickBot="1">
      <c r="A18" s="352"/>
      <c r="B18" s="94" t="str">
        <f>D56</f>
        <v>211 Sudol Lukasz POL</v>
      </c>
      <c r="C18" s="94" t="str">
        <f>F56</f>
        <v>311 Běhounek Alois CZE</v>
      </c>
      <c r="D18" s="94" t="str">
        <f>F62</f>
        <v>313 Škvarnová Ľuba SVK</v>
      </c>
      <c r="E18" s="94" t="str">
        <f>F61</f>
        <v>312 Hlavicová Anna CZE</v>
      </c>
      <c r="F18" s="94" t="str">
        <f>C56</f>
        <v>209 Sáling Hanna HUN</v>
      </c>
      <c r="G18" s="94" t="str">
        <f>C61</f>
        <v>210 Breznay Michal SVK</v>
      </c>
      <c r="H18" s="95"/>
      <c r="J18" s="200"/>
      <c r="K18" s="171" t="s">
        <v>216</v>
      </c>
      <c r="L18" s="171" t="s">
        <v>250</v>
      </c>
      <c r="M18" s="173"/>
      <c r="N18" s="171" t="s">
        <v>230</v>
      </c>
      <c r="O18" s="171" t="s">
        <v>240</v>
      </c>
      <c r="P18" s="173"/>
      <c r="Q18" s="198">
        <v>9</v>
      </c>
      <c r="R18" s="52" t="s">
        <v>217</v>
      </c>
      <c r="S18" s="52" t="s">
        <v>213</v>
      </c>
    </row>
    <row r="19" spans="1:19" ht="19.5" customHeight="1">
      <c r="A19" s="91" t="s">
        <v>88</v>
      </c>
      <c r="B19" s="96" t="s">
        <v>5</v>
      </c>
      <c r="C19" s="96" t="s">
        <v>7</v>
      </c>
      <c r="D19" s="96" t="s">
        <v>7</v>
      </c>
      <c r="E19" s="96" t="s">
        <v>7</v>
      </c>
      <c r="F19" s="96" t="s">
        <v>5</v>
      </c>
      <c r="G19" s="96" t="s">
        <v>5</v>
      </c>
      <c r="H19" s="96"/>
      <c r="J19" s="200">
        <v>5</v>
      </c>
      <c r="K19" s="171" t="s">
        <v>217</v>
      </c>
      <c r="L19" s="171" t="s">
        <v>251</v>
      </c>
      <c r="M19" s="173" t="str">
        <f>L19&amp;", "&amp;L20</f>
        <v>Waage, Štefková</v>
      </c>
      <c r="N19" s="171" t="s">
        <v>231</v>
      </c>
      <c r="O19" s="171" t="s">
        <v>241</v>
      </c>
      <c r="P19" s="173" t="str">
        <f>O19&amp;", "&amp;O20</f>
        <v>Tatarková, Kall</v>
      </c>
      <c r="Q19" s="198">
        <v>10</v>
      </c>
      <c r="R19" s="52" t="s">
        <v>218</v>
      </c>
      <c r="S19" s="52" t="s">
        <v>213</v>
      </c>
    </row>
    <row r="20" spans="1:19" ht="19.5" customHeight="1" thickBot="1">
      <c r="A20" s="69" t="s">
        <v>57</v>
      </c>
      <c r="B20" s="98" t="s">
        <v>166</v>
      </c>
      <c r="C20" s="98" t="s">
        <v>261</v>
      </c>
      <c r="D20" s="98" t="s">
        <v>262</v>
      </c>
      <c r="E20" s="98" t="s">
        <v>263</v>
      </c>
      <c r="F20" s="98" t="s">
        <v>247</v>
      </c>
      <c r="G20" s="98" t="s">
        <v>251</v>
      </c>
      <c r="H20" s="99"/>
      <c r="J20" s="200"/>
      <c r="K20" s="171" t="s">
        <v>218</v>
      </c>
      <c r="L20" s="171" t="s">
        <v>252</v>
      </c>
      <c r="M20" s="197"/>
      <c r="N20" s="171" t="s">
        <v>232</v>
      </c>
      <c r="O20" s="171" t="s">
        <v>242</v>
      </c>
      <c r="P20" s="197"/>
      <c r="Q20" s="198">
        <v>11</v>
      </c>
      <c r="R20" s="199" t="s">
        <v>219</v>
      </c>
      <c r="S20" s="52" t="s">
        <v>213</v>
      </c>
    </row>
    <row r="21" spans="1:19" s="67" customFormat="1" ht="19.5" customHeight="1">
      <c r="A21" s="351">
        <v>0.5</v>
      </c>
      <c r="B21" s="94" t="str">
        <f>A54</f>
        <v>101 Opát Martin SVK</v>
      </c>
      <c r="C21" s="94" t="str">
        <f>D60</f>
        <v>205 Turkovic Marko CRO</v>
      </c>
      <c r="D21" s="94" t="str">
        <f>G55</f>
        <v>408 Thompson Harry ENG</v>
      </c>
      <c r="E21" s="94" t="str">
        <f>H55</f>
        <v>407 Bajtek Jan CZE</v>
      </c>
      <c r="F21" s="94" t="str">
        <f>G60</f>
        <v>406 Szabó Alexandra HUN</v>
      </c>
      <c r="G21" s="94" t="str">
        <f>H60</f>
        <v>405 Berkes Gergő HUN</v>
      </c>
      <c r="H21" s="95"/>
      <c r="J21" s="200">
        <v>6</v>
      </c>
      <c r="K21" s="202" t="s">
        <v>219</v>
      </c>
      <c r="L21" s="202" t="s">
        <v>253</v>
      </c>
      <c r="M21" s="173" t="str">
        <f>L21&amp;", "&amp;L22</f>
        <v>Křivan, Kinčešová</v>
      </c>
      <c r="N21" s="171" t="s">
        <v>233</v>
      </c>
      <c r="O21" s="171" t="s">
        <v>243</v>
      </c>
      <c r="P21" s="173" t="str">
        <f>O21&amp;", "&amp;O22</f>
        <v>Fabiánová, Varga</v>
      </c>
      <c r="Q21" s="198">
        <v>12</v>
      </c>
      <c r="R21" s="52" t="s">
        <v>220</v>
      </c>
      <c r="S21" s="52" t="s">
        <v>213</v>
      </c>
    </row>
    <row r="22" spans="1:19" ht="19.5" customHeight="1" thickBot="1">
      <c r="A22" s="352"/>
      <c r="B22" s="94" t="str">
        <f>A55</f>
        <v>106 Pokorná Aneta CZE</v>
      </c>
      <c r="C22" s="94" t="str">
        <f>D61</f>
        <v>212 Petrák František CZE</v>
      </c>
      <c r="D22" s="94" t="str">
        <f>G56</f>
        <v>409 Klimčo Marián SVK</v>
      </c>
      <c r="E22" s="94" t="str">
        <f>H56</f>
        <v>410 Želko Jarić  CRO</v>
      </c>
      <c r="F22" s="94" t="str">
        <f>G61</f>
        <v>411 Schmid Marek CZE</v>
      </c>
      <c r="G22" s="94" t="str">
        <f>H61</f>
        <v>412 Kaas Ondřej CZE</v>
      </c>
      <c r="H22" s="95"/>
      <c r="J22" s="200"/>
      <c r="K22" s="171" t="s">
        <v>220</v>
      </c>
      <c r="L22" s="171" t="s">
        <v>254</v>
      </c>
      <c r="M22" s="173"/>
      <c r="N22" s="171" t="s">
        <v>234</v>
      </c>
      <c r="O22" s="171" t="s">
        <v>157</v>
      </c>
      <c r="P22" s="173"/>
      <c r="Q22" s="198">
        <v>13</v>
      </c>
      <c r="R22" s="52" t="s">
        <v>165</v>
      </c>
      <c r="S22" s="52" t="s">
        <v>213</v>
      </c>
    </row>
    <row r="23" spans="1:19" ht="19.5" customHeight="1">
      <c r="A23" s="91" t="s">
        <v>88</v>
      </c>
      <c r="B23" s="96" t="s">
        <v>4</v>
      </c>
      <c r="C23" s="96" t="s">
        <v>5</v>
      </c>
      <c r="D23" s="96" t="s">
        <v>14</v>
      </c>
      <c r="E23" s="96" t="s">
        <v>14</v>
      </c>
      <c r="F23" s="96" t="s">
        <v>14</v>
      </c>
      <c r="G23" s="96" t="s">
        <v>14</v>
      </c>
      <c r="H23" s="97"/>
      <c r="J23" s="200">
        <v>7</v>
      </c>
      <c r="K23" s="171" t="s">
        <v>165</v>
      </c>
      <c r="L23" s="171" t="s">
        <v>255</v>
      </c>
      <c r="M23" s="173" t="str">
        <f>L23&amp;", "&amp;L24</f>
        <v>Halický, Kondela</v>
      </c>
      <c r="N23" s="201"/>
      <c r="O23" s="201"/>
      <c r="P23" s="173"/>
      <c r="Q23" s="198">
        <v>14</v>
      </c>
      <c r="R23" s="52" t="s">
        <v>221</v>
      </c>
      <c r="S23" s="52" t="s">
        <v>213</v>
      </c>
    </row>
    <row r="24" spans="1:16" ht="19.5" customHeight="1" thickBot="1">
      <c r="A24" s="69" t="s">
        <v>57</v>
      </c>
      <c r="B24" s="98" t="s">
        <v>252</v>
      </c>
      <c r="C24" s="98" t="s">
        <v>256</v>
      </c>
      <c r="D24" s="98" t="s">
        <v>245</v>
      </c>
      <c r="E24" s="98" t="s">
        <v>253</v>
      </c>
      <c r="F24" s="98" t="s">
        <v>269</v>
      </c>
      <c r="G24" s="98" t="s">
        <v>247</v>
      </c>
      <c r="H24" s="156"/>
      <c r="J24" s="173"/>
      <c r="K24" s="171" t="s">
        <v>221</v>
      </c>
      <c r="L24" s="171" t="s">
        <v>256</v>
      </c>
      <c r="M24" s="173"/>
      <c r="N24" s="173"/>
      <c r="O24" s="173"/>
      <c r="P24" s="197"/>
    </row>
    <row r="25" spans="1:19" ht="19.5" customHeight="1" thickBot="1">
      <c r="A25" s="68" t="s">
        <v>150</v>
      </c>
      <c r="B25" s="342" t="s">
        <v>56</v>
      </c>
      <c r="C25" s="343"/>
      <c r="D25" s="343"/>
      <c r="E25" s="343"/>
      <c r="F25" s="343"/>
      <c r="G25" s="343"/>
      <c r="H25" s="344"/>
      <c r="Q25" s="198">
        <v>1</v>
      </c>
      <c r="R25" s="52" t="s">
        <v>222</v>
      </c>
      <c r="S25" s="52" t="s">
        <v>223</v>
      </c>
    </row>
    <row r="26" spans="1:19" ht="4.5" customHeight="1" thickBot="1">
      <c r="A26" s="93"/>
      <c r="B26" s="100"/>
      <c r="C26" s="100"/>
      <c r="D26" s="100"/>
      <c r="E26" s="100"/>
      <c r="F26" s="100"/>
      <c r="G26" s="100"/>
      <c r="H26" s="101"/>
      <c r="Q26" s="198">
        <v>2</v>
      </c>
      <c r="R26" s="52" t="s">
        <v>224</v>
      </c>
      <c r="S26" s="52" t="s">
        <v>223</v>
      </c>
    </row>
    <row r="27" spans="1:19" s="67" customFormat="1" ht="19.5" customHeight="1">
      <c r="A27" s="351">
        <v>0.5833333333333334</v>
      </c>
      <c r="B27" s="94" t="str">
        <f>E54</f>
        <v>301 Peška Adam CZE</v>
      </c>
      <c r="C27" s="94" t="str">
        <f>E59</f>
        <v>302 Burianek Adam SVK</v>
      </c>
      <c r="D27" s="94" t="str">
        <f>F54</f>
        <v>303 Klohna Boris SVK</v>
      </c>
      <c r="E27" s="94" t="str">
        <f>F59</f>
        <v>304 Čermáková Marcela CZE</v>
      </c>
      <c r="F27" s="177" t="str">
        <f>D55</f>
        <v>206 Nagy Vivien HUN</v>
      </c>
      <c r="G27" s="177" t="str">
        <f>F60</f>
        <v>305 Bednarek Zbigniew  POL</v>
      </c>
      <c r="H27" s="154"/>
      <c r="P27"/>
      <c r="Q27" s="198">
        <v>3</v>
      </c>
      <c r="R27" s="52" t="s">
        <v>225</v>
      </c>
      <c r="S27" s="52" t="s">
        <v>223</v>
      </c>
    </row>
    <row r="28" spans="1:19" ht="19.5" customHeight="1" thickBot="1">
      <c r="A28" s="352"/>
      <c r="B28" s="94" t="str">
        <f>E55</f>
        <v>308 Tižo Michal SVK</v>
      </c>
      <c r="C28" s="94" t="str">
        <f>E60</f>
        <v>307 Abramov Dániel HUN</v>
      </c>
      <c r="D28" s="94" t="str">
        <f>F56</f>
        <v>311 Běhounek Alois CZE</v>
      </c>
      <c r="E28" s="94" t="str">
        <f>F61</f>
        <v>312 Hlavicová Anna CZE</v>
      </c>
      <c r="F28" s="177" t="str">
        <f>D57</f>
        <v>214 Riečičiar Adam SVK</v>
      </c>
      <c r="G28" s="177" t="str">
        <f>F62</f>
        <v>313 Škvarnová Ľuba SVK</v>
      </c>
      <c r="H28" s="154"/>
      <c r="Q28" s="198">
        <v>4</v>
      </c>
      <c r="R28" s="52" t="s">
        <v>226</v>
      </c>
      <c r="S28" s="52" t="s">
        <v>223</v>
      </c>
    </row>
    <row r="29" spans="1:19" ht="19.5" customHeight="1">
      <c r="A29" s="91" t="s">
        <v>88</v>
      </c>
      <c r="B29" s="96" t="s">
        <v>7</v>
      </c>
      <c r="C29" s="96" t="s">
        <v>7</v>
      </c>
      <c r="D29" s="96" t="s">
        <v>7</v>
      </c>
      <c r="E29" s="96" t="s">
        <v>7</v>
      </c>
      <c r="F29" s="96" t="s">
        <v>5</v>
      </c>
      <c r="G29" s="96" t="s">
        <v>7</v>
      </c>
      <c r="H29" s="155"/>
      <c r="Q29" s="198">
        <v>5</v>
      </c>
      <c r="R29" s="52" t="s">
        <v>227</v>
      </c>
      <c r="S29" s="52" t="s">
        <v>223</v>
      </c>
    </row>
    <row r="30" spans="1:19" ht="19.5" customHeight="1" thickBot="1">
      <c r="A30" s="69" t="s">
        <v>57</v>
      </c>
      <c r="B30" s="98" t="s">
        <v>264</v>
      </c>
      <c r="C30" s="98" t="s">
        <v>265</v>
      </c>
      <c r="D30" s="98" t="s">
        <v>270</v>
      </c>
      <c r="E30" s="98" t="s">
        <v>266</v>
      </c>
      <c r="F30" s="98" t="s">
        <v>249</v>
      </c>
      <c r="G30" s="98" t="s">
        <v>267</v>
      </c>
      <c r="H30" s="156"/>
      <c r="Q30" s="198">
        <v>6</v>
      </c>
      <c r="R30" s="52" t="s">
        <v>228</v>
      </c>
      <c r="S30" s="52" t="s">
        <v>223</v>
      </c>
    </row>
    <row r="31" spans="1:19" s="67" customFormat="1" ht="19.5" customHeight="1">
      <c r="A31" s="351">
        <v>0.625</v>
      </c>
      <c r="B31" s="94" t="str">
        <f>B54</f>
        <v>102 Lamch Wojciech  POL</v>
      </c>
      <c r="C31" s="94" t="str">
        <f>B59</f>
        <v>103 Langauer Katinka HUN</v>
      </c>
      <c r="D31" s="94" t="str">
        <f>C54</f>
        <v>201 Mezík Róbert SVK</v>
      </c>
      <c r="E31" s="94" t="str">
        <f>C59</f>
        <v>202 Rombouts Francis  BEL</v>
      </c>
      <c r="F31" s="177" t="str">
        <f>D54</f>
        <v>203 Kurilák Rastislav SVK</v>
      </c>
      <c r="G31" s="177" t="str">
        <f>D59</f>
        <v>204 Minarech Peter SVK</v>
      </c>
      <c r="H31" s="154"/>
      <c r="P31"/>
      <c r="Q31" s="198">
        <v>7</v>
      </c>
      <c r="R31" s="52" t="s">
        <v>229</v>
      </c>
      <c r="S31" s="52" t="s">
        <v>223</v>
      </c>
    </row>
    <row r="32" spans="1:19" ht="19.5" customHeight="1" thickBot="1">
      <c r="A32" s="352"/>
      <c r="B32" s="94" t="str">
        <f>B55</f>
        <v>105 Blažková Simona CZE</v>
      </c>
      <c r="C32" s="94" t="str">
        <f>B60</f>
        <v>104 Sajdak Roman CZE</v>
      </c>
      <c r="D32" s="94" t="str">
        <f>C56</f>
        <v>209 Sáling Hanna HUN</v>
      </c>
      <c r="E32" s="94" t="str">
        <f>C61</f>
        <v>210 Breznay Michal SVK</v>
      </c>
      <c r="F32" s="177" t="str">
        <f>D56</f>
        <v>211 Sudol Lukasz POL</v>
      </c>
      <c r="G32" s="177" t="str">
        <f>D61</f>
        <v>212 Petrák František CZE</v>
      </c>
      <c r="H32" s="154"/>
      <c r="P32" s="67"/>
      <c r="Q32" s="198">
        <v>8</v>
      </c>
      <c r="R32" s="52" t="s">
        <v>230</v>
      </c>
      <c r="S32" s="52" t="s">
        <v>223</v>
      </c>
    </row>
    <row r="33" spans="1:19" ht="19.5" customHeight="1">
      <c r="A33" s="91" t="s">
        <v>88</v>
      </c>
      <c r="B33" s="178" t="s">
        <v>4</v>
      </c>
      <c r="C33" s="96" t="s">
        <v>4</v>
      </c>
      <c r="D33" s="96" t="s">
        <v>5</v>
      </c>
      <c r="E33" s="96" t="s">
        <v>5</v>
      </c>
      <c r="F33" s="96" t="s">
        <v>5</v>
      </c>
      <c r="G33" s="96" t="s">
        <v>5</v>
      </c>
      <c r="H33" s="153"/>
      <c r="Q33" s="198">
        <v>9</v>
      </c>
      <c r="R33" s="52" t="s">
        <v>231</v>
      </c>
      <c r="S33" s="52" t="s">
        <v>223</v>
      </c>
    </row>
    <row r="34" spans="1:19" ht="19.5" customHeight="1" thickBot="1">
      <c r="A34" s="70" t="s">
        <v>57</v>
      </c>
      <c r="B34" s="98" t="s">
        <v>251</v>
      </c>
      <c r="C34" s="98" t="s">
        <v>252</v>
      </c>
      <c r="D34" s="98" t="s">
        <v>253</v>
      </c>
      <c r="E34" s="98" t="s">
        <v>249</v>
      </c>
      <c r="F34" s="98" t="s">
        <v>247</v>
      </c>
      <c r="G34" s="98" t="s">
        <v>248</v>
      </c>
      <c r="H34" s="156"/>
      <c r="Q34" s="198">
        <v>10</v>
      </c>
      <c r="R34" s="52" t="s">
        <v>232</v>
      </c>
      <c r="S34" s="52" t="s">
        <v>223</v>
      </c>
    </row>
    <row r="35" spans="1:19" s="67" customFormat="1" ht="19.5" customHeight="1">
      <c r="A35" s="351">
        <v>0.6666666666666666</v>
      </c>
      <c r="B35" s="94" t="str">
        <f>G54</f>
        <v>401 Komar Davor CRO</v>
      </c>
      <c r="C35" s="94" t="str">
        <f>H54</f>
        <v>402 Andrejčík Samuel SVK</v>
      </c>
      <c r="D35" s="94" t="str">
        <f>G59</f>
        <v>403 Hegedűs László HUN</v>
      </c>
      <c r="E35" s="94" t="str">
        <f>H59</f>
        <v>404 Osmanovič Melisa CRO</v>
      </c>
      <c r="F35" s="94" t="str">
        <f>C55</f>
        <v>208 Kudláčová Kristína SVK</v>
      </c>
      <c r="G35" s="94" t="str">
        <f>C60</f>
        <v>207 Žabka Josef CZE</v>
      </c>
      <c r="H35" s="154" t="str">
        <f>F54</f>
        <v>303 Klohna Boris SVK</v>
      </c>
      <c r="P35"/>
      <c r="Q35" s="198">
        <v>11</v>
      </c>
      <c r="R35" s="52" t="s">
        <v>233</v>
      </c>
      <c r="S35" s="52" t="s">
        <v>223</v>
      </c>
    </row>
    <row r="36" spans="1:19" ht="19.5" customHeight="1" thickBot="1">
      <c r="A36" s="352"/>
      <c r="B36" s="94" t="str">
        <f>G56</f>
        <v>409 Klimčo Marián SVK</v>
      </c>
      <c r="C36" s="94" t="str">
        <f>H56</f>
        <v>410 Želko Jarić  CRO</v>
      </c>
      <c r="D36" s="94" t="str">
        <f>G61</f>
        <v>411 Schmid Marek CZE</v>
      </c>
      <c r="E36" s="94" t="str">
        <f>H61</f>
        <v>412 Kaas Ondřej CZE</v>
      </c>
      <c r="F36" s="94" t="str">
        <f>C57</f>
        <v>216 Kreibichová Jiřina CZE</v>
      </c>
      <c r="G36" s="94" t="str">
        <f>C62</f>
        <v>215 Jankechová Eliška SVK</v>
      </c>
      <c r="H36" s="95" t="str">
        <f>F55</f>
        <v>306 Szőke Ádám  HUN</v>
      </c>
      <c r="P36" s="67"/>
      <c r="Q36" s="198">
        <v>12</v>
      </c>
      <c r="R36" s="52" t="s">
        <v>234</v>
      </c>
      <c r="S36" s="52" t="s">
        <v>223</v>
      </c>
    </row>
    <row r="37" spans="1:8" ht="19.5" customHeight="1">
      <c r="A37" s="91" t="s">
        <v>88</v>
      </c>
      <c r="B37" s="96" t="s">
        <v>14</v>
      </c>
      <c r="C37" s="96" t="s">
        <v>14</v>
      </c>
      <c r="D37" s="96" t="s">
        <v>14</v>
      </c>
      <c r="E37" s="96" t="s">
        <v>14</v>
      </c>
      <c r="F37" s="96" t="s">
        <v>5</v>
      </c>
      <c r="G37" s="96" t="s">
        <v>5</v>
      </c>
      <c r="H37" s="96" t="s">
        <v>7</v>
      </c>
    </row>
    <row r="38" spans="1:19" ht="19.5" customHeight="1" thickBot="1">
      <c r="A38" s="70" t="s">
        <v>57</v>
      </c>
      <c r="B38" s="98" t="s">
        <v>250</v>
      </c>
      <c r="C38" s="98" t="s">
        <v>256</v>
      </c>
      <c r="D38" s="98" t="s">
        <v>245</v>
      </c>
      <c r="E38" s="98" t="s">
        <v>246</v>
      </c>
      <c r="F38" s="98" t="s">
        <v>244</v>
      </c>
      <c r="G38" s="98" t="s">
        <v>166</v>
      </c>
      <c r="H38" s="99" t="s">
        <v>252</v>
      </c>
      <c r="Q38" s="198">
        <v>2</v>
      </c>
      <c r="R38" s="52" t="s">
        <v>235</v>
      </c>
      <c r="S38" s="52" t="s">
        <v>236</v>
      </c>
    </row>
    <row r="39" spans="1:19" s="67" customFormat="1" ht="19.5" customHeight="1">
      <c r="A39" s="351">
        <v>0.7083333333333334</v>
      </c>
      <c r="B39" s="94" t="str">
        <f>D60</f>
        <v>205 Turkovic Marko CRO</v>
      </c>
      <c r="C39" s="94" t="str">
        <f>H60</f>
        <v>405 Berkes Gergő HUN</v>
      </c>
      <c r="D39" s="94" t="str">
        <f>F61</f>
        <v>312 Hlavicová Anna CZE</v>
      </c>
      <c r="E39" s="94" t="str">
        <f>G55</f>
        <v>408 Thompson Harry ENG</v>
      </c>
      <c r="F39" s="94" t="str">
        <f>H55</f>
        <v>407 Bajtek Jan CZE</v>
      </c>
      <c r="G39" s="94" t="str">
        <f>G60</f>
        <v>406 Szabó Alexandra HUN</v>
      </c>
      <c r="H39" s="95" t="s">
        <v>271</v>
      </c>
      <c r="J39" s="46"/>
      <c r="K39" s="46"/>
      <c r="L39" s="46"/>
      <c r="M39" s="46"/>
      <c r="N39" s="46"/>
      <c r="O39" s="46"/>
      <c r="Q39" s="198">
        <v>1</v>
      </c>
      <c r="R39" s="52" t="s">
        <v>237</v>
      </c>
      <c r="S39" s="52" t="s">
        <v>238</v>
      </c>
    </row>
    <row r="40" spans="1:15" ht="19.5" customHeight="1" thickBot="1">
      <c r="A40" s="352"/>
      <c r="B40" s="94" t="str">
        <f>D62</f>
        <v>213 Stasiak Rafał  POL</v>
      </c>
      <c r="C40" s="94" t="str">
        <f>H62</f>
        <v>413 Mihová Anna SVK</v>
      </c>
      <c r="D40" s="94" t="str">
        <f>F62</f>
        <v>313 Škvarnová Ľuba SVK</v>
      </c>
      <c r="E40" s="94" t="str">
        <f>G57</f>
        <v>416 Trószyńska Majka  POL</v>
      </c>
      <c r="F40" s="94" t="str">
        <f>H57</f>
        <v>415 Walczyk Dominik POL</v>
      </c>
      <c r="G40" s="94" t="str">
        <f>G62</f>
        <v>414 Burian Martin SVK</v>
      </c>
      <c r="H40" s="95" t="s">
        <v>272</v>
      </c>
      <c r="J40" s="6"/>
      <c r="K40" s="6"/>
      <c r="L40" s="6"/>
      <c r="M40" s="6"/>
      <c r="N40" s="6"/>
      <c r="O40" s="6"/>
    </row>
    <row r="41" spans="1:18" ht="19.5" customHeight="1">
      <c r="A41" s="91" t="s">
        <v>88</v>
      </c>
      <c r="B41" s="96" t="s">
        <v>5</v>
      </c>
      <c r="C41" s="96" t="s">
        <v>14</v>
      </c>
      <c r="D41" s="96" t="s">
        <v>7</v>
      </c>
      <c r="E41" s="96" t="s">
        <v>14</v>
      </c>
      <c r="F41" s="96" t="s">
        <v>14</v>
      </c>
      <c r="G41" s="96" t="s">
        <v>14</v>
      </c>
      <c r="H41" s="96" t="s">
        <v>5</v>
      </c>
      <c r="J41" s="6"/>
      <c r="K41" s="6"/>
      <c r="L41" s="6"/>
      <c r="M41" s="6"/>
      <c r="N41" s="6"/>
      <c r="O41" s="6"/>
      <c r="R41" s="52" t="s">
        <v>239</v>
      </c>
    </row>
    <row r="42" spans="1:15" ht="19.5" customHeight="1" thickBot="1">
      <c r="A42" s="70" t="s">
        <v>57</v>
      </c>
      <c r="B42" s="98" t="s">
        <v>245</v>
      </c>
      <c r="C42" s="98" t="s">
        <v>249</v>
      </c>
      <c r="D42" s="98" t="s">
        <v>268</v>
      </c>
      <c r="E42" s="98" t="s">
        <v>250</v>
      </c>
      <c r="F42" s="98" t="s">
        <v>166</v>
      </c>
      <c r="G42" s="98" t="s">
        <v>256</v>
      </c>
      <c r="H42" s="99"/>
      <c r="J42" s="6"/>
      <c r="K42" s="6"/>
      <c r="L42" s="6"/>
      <c r="M42" s="6"/>
      <c r="N42" s="6"/>
      <c r="O42" s="6"/>
    </row>
    <row r="43" spans="1:19" s="67" customFormat="1" ht="19.5" customHeight="1" thickBot="1">
      <c r="A43" s="71">
        <v>0.75</v>
      </c>
      <c r="B43" s="127" t="s">
        <v>125</v>
      </c>
      <c r="C43" s="128"/>
      <c r="D43" s="128"/>
      <c r="E43" s="128"/>
      <c r="F43" s="128"/>
      <c r="G43" s="128"/>
      <c r="H43" s="129"/>
      <c r="J43" s="46"/>
      <c r="K43" s="46"/>
      <c r="L43" s="46"/>
      <c r="M43" s="46"/>
      <c r="N43" s="46"/>
      <c r="O43" s="46"/>
      <c r="Q43"/>
      <c r="R43"/>
      <c r="S43"/>
    </row>
    <row r="44" spans="1:19" ht="4.5" customHeight="1" thickBot="1">
      <c r="A44" s="93"/>
      <c r="B44" s="100"/>
      <c r="C44" s="100"/>
      <c r="D44" s="100"/>
      <c r="E44" s="100"/>
      <c r="F44" s="100"/>
      <c r="G44" s="100"/>
      <c r="H44" s="101"/>
      <c r="J44" s="72"/>
      <c r="K44" s="72"/>
      <c r="L44" s="72"/>
      <c r="M44" s="72"/>
      <c r="N44" s="72"/>
      <c r="O44" s="72"/>
      <c r="Q44" s="67"/>
      <c r="R44" s="67"/>
      <c r="S44" s="67"/>
    </row>
    <row r="45" spans="1:15" ht="19.5" customHeight="1" thickBot="1">
      <c r="A45" s="71">
        <v>0.7916666666666666</v>
      </c>
      <c r="B45" s="127" t="s">
        <v>152</v>
      </c>
      <c r="C45" s="128"/>
      <c r="D45" s="128"/>
      <c r="E45" s="128"/>
      <c r="F45" s="128"/>
      <c r="G45" s="128"/>
      <c r="H45" s="129"/>
      <c r="J45" s="73"/>
      <c r="K45" s="73"/>
      <c r="L45" s="73"/>
      <c r="M45" s="73"/>
      <c r="N45" s="73"/>
      <c r="O45" s="73"/>
    </row>
    <row r="46" spans="1:15" ht="30" customHeight="1" hidden="1" thickBot="1">
      <c r="A46" s="158" t="s">
        <v>207</v>
      </c>
      <c r="B46" s="45"/>
      <c r="C46" s="157"/>
      <c r="D46" s="45"/>
      <c r="E46" s="45"/>
      <c r="F46" s="45"/>
      <c r="G46" s="45"/>
      <c r="H46" s="45"/>
      <c r="J46" s="73"/>
      <c r="K46" s="73"/>
      <c r="L46" s="73"/>
      <c r="M46" s="73"/>
      <c r="N46" s="73"/>
      <c r="O46" s="73"/>
    </row>
    <row r="47" spans="1:15" ht="19.5" customHeight="1" hidden="1">
      <c r="A47" s="353" t="s">
        <v>196</v>
      </c>
      <c r="B47" s="354"/>
      <c r="C47" s="354"/>
      <c r="D47" s="354"/>
      <c r="E47" s="354"/>
      <c r="F47" s="354"/>
      <c r="G47" s="354"/>
      <c r="H47" s="355"/>
      <c r="J47" s="73"/>
      <c r="K47" s="73"/>
      <c r="L47" s="73"/>
      <c r="M47" s="73"/>
      <c r="N47" s="73"/>
      <c r="O47" s="73"/>
    </row>
    <row r="48" spans="1:19" s="46" customFormat="1" ht="30" customHeight="1" hidden="1">
      <c r="A48" s="356"/>
      <c r="B48" s="357"/>
      <c r="C48" s="357"/>
      <c r="D48" s="357"/>
      <c r="E48" s="357"/>
      <c r="F48" s="357"/>
      <c r="G48" s="357"/>
      <c r="H48" s="358"/>
      <c r="J48" s="73"/>
      <c r="K48" s="73"/>
      <c r="L48" s="73"/>
      <c r="M48" s="73"/>
      <c r="N48" s="73"/>
      <c r="O48" s="73"/>
      <c r="Q48"/>
      <c r="R48"/>
      <c r="S48"/>
    </row>
    <row r="49" spans="1:19" s="6" customFormat="1" ht="19.5" customHeight="1" hidden="1" thickBot="1">
      <c r="A49" s="359"/>
      <c r="B49" s="360"/>
      <c r="C49" s="360"/>
      <c r="D49" s="360"/>
      <c r="E49" s="360"/>
      <c r="F49" s="360"/>
      <c r="G49" s="360"/>
      <c r="H49" s="361"/>
      <c r="J49" s="73"/>
      <c r="K49" s="73"/>
      <c r="L49" s="73"/>
      <c r="M49" s="73"/>
      <c r="N49" s="73"/>
      <c r="O49" s="73"/>
      <c r="Q49" s="46"/>
      <c r="R49" s="46"/>
      <c r="S49" s="46"/>
    </row>
    <row r="50" spans="1:15" s="6" customFormat="1" ht="19.5" customHeight="1" hidden="1" thickBot="1">
      <c r="A50" s="45"/>
      <c r="B50" s="45"/>
      <c r="C50" s="45"/>
      <c r="D50" s="45"/>
      <c r="E50" s="45"/>
      <c r="F50" s="45"/>
      <c r="G50" s="45"/>
      <c r="H50" s="45"/>
      <c r="J50" s="73"/>
      <c r="K50" s="73"/>
      <c r="L50" s="73"/>
      <c r="M50" s="73"/>
      <c r="N50" s="73"/>
      <c r="O50" s="73"/>
    </row>
    <row r="51" spans="1:15" s="6" customFormat="1" ht="21.75" customHeight="1" hidden="1" thickBot="1">
      <c r="A51" s="350" t="s">
        <v>168</v>
      </c>
      <c r="B51" s="350"/>
      <c r="C51" s="350"/>
      <c r="D51" s="350"/>
      <c r="E51" s="350"/>
      <c r="F51" s="350"/>
      <c r="G51" s="350"/>
      <c r="H51" s="350"/>
      <c r="J51" s="73"/>
      <c r="K51" s="73"/>
      <c r="L51" s="73"/>
      <c r="M51" s="73"/>
      <c r="N51" s="73"/>
      <c r="O51" s="73"/>
    </row>
    <row r="52" spans="1:19" s="46" customFormat="1" ht="33" customHeight="1" hidden="1" thickBot="1">
      <c r="A52" s="348" t="s">
        <v>4</v>
      </c>
      <c r="B52" s="349"/>
      <c r="C52" s="345" t="s">
        <v>5</v>
      </c>
      <c r="D52" s="345"/>
      <c r="E52" s="346" t="s">
        <v>7</v>
      </c>
      <c r="F52" s="346"/>
      <c r="G52" s="347" t="s">
        <v>14</v>
      </c>
      <c r="H52" s="347"/>
      <c r="J52" s="73"/>
      <c r="K52" s="73"/>
      <c r="L52" s="73"/>
      <c r="M52" s="73"/>
      <c r="N52" s="73"/>
      <c r="O52" s="73"/>
      <c r="Q52" s="6"/>
      <c r="R52" s="6"/>
      <c r="S52" s="6"/>
    </row>
    <row r="53" spans="1:19" s="72" customFormat="1" ht="30" customHeight="1" hidden="1" thickBot="1">
      <c r="A53" s="165" t="s">
        <v>23</v>
      </c>
      <c r="B53" s="165" t="s">
        <v>24</v>
      </c>
      <c r="C53" s="188" t="s">
        <v>23</v>
      </c>
      <c r="D53" s="189" t="s">
        <v>25</v>
      </c>
      <c r="E53" s="190" t="s">
        <v>23</v>
      </c>
      <c r="F53" s="150" t="s">
        <v>25</v>
      </c>
      <c r="G53" s="192" t="s">
        <v>23</v>
      </c>
      <c r="H53" s="191" t="s">
        <v>24</v>
      </c>
      <c r="J53" s="73"/>
      <c r="K53" s="73"/>
      <c r="L53" s="73"/>
      <c r="M53" s="73"/>
      <c r="N53" s="73"/>
      <c r="O53" s="73"/>
      <c r="Q53" s="46"/>
      <c r="R53" s="46"/>
      <c r="S53" s="46"/>
    </row>
    <row r="54" spans="1:19" s="73" customFormat="1" ht="63.75" customHeight="1" hidden="1">
      <c r="A54" s="186" t="str">
        <f>'BC1'!A12&amp;" "&amp;'BC1'!B12</f>
        <v>101 Opát Martin SVK</v>
      </c>
      <c r="B54" s="187" t="str">
        <f>'BC1'!A18&amp;" "&amp;'BC1'!B18</f>
        <v>102 Lamch Wojciech  POL</v>
      </c>
      <c r="C54" s="186" t="str">
        <f>'BC2'!A11&amp;" "&amp;'BC2'!B11</f>
        <v>201 Mezík Róbert SVK</v>
      </c>
      <c r="D54" s="186" t="str">
        <f>'BC2'!A25&amp;" "&amp;'BC2'!B25</f>
        <v>203 Kurilák Rastislav SVK</v>
      </c>
      <c r="E54" s="186" t="str">
        <f>'BC3'!A11&amp;" "&amp;'BC3'!B11</f>
        <v>301 Peška Adam CZE</v>
      </c>
      <c r="F54" s="146" t="str">
        <f>'BC3'!A23&amp;" "&amp;'BC3'!B23</f>
        <v>303 Klohna Boris SVK</v>
      </c>
      <c r="G54" s="186" t="str">
        <f>'BC4'!A11&amp;" "&amp;'BC4'!B11</f>
        <v>401 Komar Davor CRO</v>
      </c>
      <c r="H54" s="186" t="str">
        <f>'BC4'!A18&amp;" "&amp;'BC4'!B18</f>
        <v>402 Andrejčík Samuel SVK</v>
      </c>
      <c r="Q54" s="72"/>
      <c r="R54" s="72"/>
      <c r="S54" s="72"/>
    </row>
    <row r="55" spans="1:8" s="73" customFormat="1" ht="51" customHeight="1" hidden="1">
      <c r="A55" s="146" t="str">
        <f>'BC1'!A13&amp;" "&amp;'BC1'!B13</f>
        <v>106 Pokorná Aneta CZE</v>
      </c>
      <c r="B55" s="180" t="str">
        <f>'BC1'!A19&amp;" "&amp;'BC1'!B19</f>
        <v>105 Blažková Simona CZE</v>
      </c>
      <c r="C55" s="146" t="str">
        <f>'BC2'!A12&amp;" "&amp;'BC2'!B12</f>
        <v>208 Kudláčová Kristína SVK</v>
      </c>
      <c r="D55" s="146" t="str">
        <f>'BC2'!A26&amp;" "&amp;'BC2'!B26</f>
        <v>206 Nagy Vivien HUN</v>
      </c>
      <c r="E55" s="146" t="str">
        <f>'BC3'!A12&amp;" "&amp;'BC3'!B12</f>
        <v>308 Tižo Michal SVK</v>
      </c>
      <c r="F55" s="146" t="str">
        <f>'BC3'!A24&amp;" "&amp;'BC3'!B24</f>
        <v>306 Szőke Ádám  HUN</v>
      </c>
      <c r="G55" s="146" t="str">
        <f>'BC4'!A12&amp;" "&amp;'BC4'!B12</f>
        <v>408 Thompson Harry ENG</v>
      </c>
      <c r="H55" s="146" t="str">
        <f>'BC4'!A19&amp;" "&amp;'BC4'!B19</f>
        <v>407 Bajtek Jan CZE</v>
      </c>
    </row>
    <row r="56" spans="1:8" s="73" customFormat="1" ht="45" customHeight="1" hidden="1" thickBot="1">
      <c r="A56" s="147" t="str">
        <f>'BC1'!A14&amp;" "&amp;'BC1'!B14</f>
        <v>107 Skopalová Barbora CZE</v>
      </c>
      <c r="B56" s="181" t="str">
        <f>'BC1'!A20&amp;" "&amp;'BC1'!B20</f>
        <v>108 Bartek Štefan SVK</v>
      </c>
      <c r="C56" s="148" t="str">
        <f>'BC2'!A13&amp;" "&amp;'BC2'!B13</f>
        <v>209 Sáling Hanna HUN</v>
      </c>
      <c r="D56" s="148" t="str">
        <f>'BC2'!A27&amp;" "&amp;'BC2'!B27</f>
        <v>211 Sudol Lukasz POL</v>
      </c>
      <c r="E56" s="147" t="str">
        <f>'BC3'!A13&amp;" "&amp;'BC3'!B13</f>
        <v>309 Parrish Karl WAL</v>
      </c>
      <c r="F56" s="148" t="str">
        <f>'BC3'!A25&amp;" "&amp;'BC3'!B25</f>
        <v>311 Běhounek Alois CZE</v>
      </c>
      <c r="G56" s="146" t="str">
        <f>'BC4'!A13&amp;" "&amp;'BC4'!B13</f>
        <v>409 Klimčo Marián SVK</v>
      </c>
      <c r="H56" s="146" t="str">
        <f>'BC4'!A20&amp;" "&amp;'BC4'!B20</f>
        <v>410 Želko Jarić  CRO</v>
      </c>
    </row>
    <row r="57" spans="1:8" s="73" customFormat="1" ht="45" customHeight="1" hidden="1" thickBot="1">
      <c r="A57" s="151"/>
      <c r="B57" s="151"/>
      <c r="C57" s="147" t="str">
        <f>'BC2'!A14&amp;" "&amp;'BC2'!B14</f>
        <v>216 Kreibichová Jiřina CZE</v>
      </c>
      <c r="D57" s="147" t="str">
        <f>'BC2'!A28&amp;" "&amp;'BC2'!B28</f>
        <v>214 Riečičiar Adam SVK</v>
      </c>
      <c r="E57" s="185"/>
      <c r="F57" s="148"/>
      <c r="G57" s="147" t="str">
        <f>'BC4'!A14&amp;" "&amp;'BC4'!B14</f>
        <v>416 Trószyńska Majka  POL</v>
      </c>
      <c r="H57" s="147" t="str">
        <f>'BC4'!A21&amp;" "&amp;'BC4'!B21</f>
        <v>415 Walczyk Dominik POL</v>
      </c>
    </row>
    <row r="58" spans="1:8" s="73" customFormat="1" ht="45" customHeight="1" hidden="1" thickBot="1">
      <c r="A58" s="76"/>
      <c r="B58" s="179" t="s">
        <v>25</v>
      </c>
      <c r="C58" s="149" t="s">
        <v>24</v>
      </c>
      <c r="D58" s="182" t="s">
        <v>71</v>
      </c>
      <c r="E58" s="150" t="s">
        <v>24</v>
      </c>
      <c r="F58" s="150" t="s">
        <v>71</v>
      </c>
      <c r="G58" s="191" t="s">
        <v>25</v>
      </c>
      <c r="H58" s="191" t="s">
        <v>71</v>
      </c>
    </row>
    <row r="59" spans="1:8" s="73" customFormat="1" ht="45" customHeight="1" hidden="1">
      <c r="A59" s="76"/>
      <c r="B59" s="180" t="str">
        <f>'BC1'!A24&amp;" "&amp;'BC1'!B24</f>
        <v>103 Langauer Katinka HUN</v>
      </c>
      <c r="C59" s="146" t="str">
        <f>'BC2'!A18&amp;" "&amp;'BC2'!B18</f>
        <v>202 Rombouts Francis  BEL</v>
      </c>
      <c r="D59" s="183" t="str">
        <f>'BC2'!A32&amp;" "&amp;'BC2'!B32</f>
        <v>204 Minarech Peter SVK</v>
      </c>
      <c r="E59" s="146" t="str">
        <f>'BC3'!A17&amp;" "&amp;'BC3'!B17</f>
        <v>302 Burianek Adam SVK</v>
      </c>
      <c r="F59" s="146" t="str">
        <f>'BC3'!A29&amp;" "&amp;'BC3'!B29</f>
        <v>304 Čermáková Marcela CZE</v>
      </c>
      <c r="G59" s="186" t="str">
        <f>'BC4'!A25&amp;" "&amp;'BC4'!B25</f>
        <v>403 Hegedűs László HUN</v>
      </c>
      <c r="H59" s="186" t="str">
        <f>'BC4'!A32&amp;" "&amp;'BC4'!B32</f>
        <v>404 Osmanovič Melisa CRO</v>
      </c>
    </row>
    <row r="60" spans="1:8" s="73" customFormat="1" ht="50.25" customHeight="1" hidden="1">
      <c r="A60" s="77"/>
      <c r="B60" s="180" t="str">
        <f>'BC1'!A25&amp;" "&amp;'BC1'!B25</f>
        <v>104 Sajdak Roman CZE</v>
      </c>
      <c r="C60" s="146" t="str">
        <f>'BC2'!A19&amp;" "&amp;'BC2'!B19</f>
        <v>207 Žabka Josef CZE</v>
      </c>
      <c r="D60" s="183" t="str">
        <f>'BC2'!A33&amp;" "&amp;'BC2'!B33</f>
        <v>205 Turkovic Marko CRO</v>
      </c>
      <c r="E60" s="146" t="str">
        <f>'BC3'!A18&amp;" "&amp;'BC3'!B18</f>
        <v>307 Abramov Dániel HUN</v>
      </c>
      <c r="F60" s="146" t="str">
        <f>'BC3'!A30&amp;" "&amp;'BC3'!B30</f>
        <v>305 Bednarek Zbigniew  POL</v>
      </c>
      <c r="G60" s="146" t="str">
        <f>'BC4'!A26&amp;" "&amp;'BC4'!B26</f>
        <v>406 Szabó Alexandra HUN</v>
      </c>
      <c r="H60" s="146" t="str">
        <f>'BC4'!A33&amp;" "&amp;'BC4'!B33</f>
        <v>405 Berkes Gergő HUN</v>
      </c>
    </row>
    <row r="61" spans="1:15" s="73" customFormat="1" ht="45" customHeight="1" hidden="1" thickBot="1">
      <c r="A61" s="77"/>
      <c r="B61" s="181" t="str">
        <f>'BC1'!A26&amp;" "&amp;'BC1'!B26</f>
        <v>109 Drotárová Daniela SVK</v>
      </c>
      <c r="C61" s="146" t="str">
        <f>'BC2'!A20&amp;" "&amp;'BC2'!B20</f>
        <v>210 Breznay Michal SVK</v>
      </c>
      <c r="D61" s="183" t="str">
        <f>'BC2'!A34&amp;" "&amp;'BC2'!B34</f>
        <v>212 Petrák František CZE</v>
      </c>
      <c r="E61" s="147" t="str">
        <f>'BC3'!A19&amp;" "&amp;'BC3'!B19</f>
        <v>310 Augusta Václav CZE</v>
      </c>
      <c r="F61" s="146" t="str">
        <f>'BC3'!A31&amp;" "&amp;'BC3'!B31</f>
        <v>312 Hlavicová Anna CZE</v>
      </c>
      <c r="G61" s="146" t="str">
        <f>'BC4'!A27&amp;" "&amp;'BC4'!B27</f>
        <v>411 Schmid Marek CZE</v>
      </c>
      <c r="H61" s="146" t="str">
        <f>'BC4'!A34&amp;" "&amp;'BC4'!B34</f>
        <v>412 Kaas Ondřej CZE</v>
      </c>
      <c r="J61" s="52"/>
      <c r="K61" s="52"/>
      <c r="L61" s="52"/>
      <c r="M61" s="52"/>
      <c r="N61" s="52"/>
      <c r="O61" s="52"/>
    </row>
    <row r="62" spans="1:15" s="73" customFormat="1" ht="45" customHeight="1" hidden="1" thickBot="1">
      <c r="A62" s="77"/>
      <c r="B62" s="151"/>
      <c r="C62" s="147" t="str">
        <f>'BC2'!A21&amp;" "&amp;'BC2'!B21</f>
        <v>215 Jankechová Eliška SVK</v>
      </c>
      <c r="D62" s="184" t="str">
        <f>'BC2'!A35&amp;" "&amp;'BC2'!B35</f>
        <v>213 Stasiak Rafał  POL</v>
      </c>
      <c r="E62" s="152"/>
      <c r="F62" s="147" t="str">
        <f>'BC3'!A32&amp;" "&amp;'BC3'!B32</f>
        <v>313 Škvarnová Ľuba SVK</v>
      </c>
      <c r="G62" s="147" t="str">
        <f>'BC4'!A28&amp;" "&amp;'BC4'!B28</f>
        <v>414 Burian Martin SVK</v>
      </c>
      <c r="H62" s="147" t="str">
        <f>'BC4'!A35&amp;" "&amp;'BC4'!B35</f>
        <v>413 Mihová Anna SVK</v>
      </c>
      <c r="J62" s="52"/>
      <c r="K62" s="52"/>
      <c r="L62" s="52"/>
      <c r="M62" s="52"/>
      <c r="N62" s="52"/>
      <c r="O62" s="52"/>
    </row>
    <row r="63" spans="1:15" s="73" customFormat="1" ht="45" customHeight="1">
      <c r="A63" s="77"/>
      <c r="B63" s="74"/>
      <c r="C63" s="75"/>
      <c r="D63" s="75"/>
      <c r="E63" s="75"/>
      <c r="F63" s="75"/>
      <c r="G63" s="75"/>
      <c r="J63" s="52"/>
      <c r="K63" s="52"/>
      <c r="L63" s="52"/>
      <c r="M63" s="52"/>
      <c r="N63" s="52"/>
      <c r="O63" s="52"/>
    </row>
    <row r="64" spans="1:15" s="73" customFormat="1" ht="45" customHeight="1">
      <c r="A64" s="52"/>
      <c r="B64" s="74"/>
      <c r="C64" s="75"/>
      <c r="D64" s="75"/>
      <c r="E64" s="75"/>
      <c r="F64" s="75"/>
      <c r="G64" s="52"/>
      <c r="J64" s="52"/>
      <c r="K64" s="52"/>
      <c r="L64" s="52"/>
      <c r="M64" s="52"/>
      <c r="N64" s="52"/>
      <c r="O64" s="52"/>
    </row>
    <row r="65" spans="1:15" s="73" customFormat="1" ht="45" customHeight="1">
      <c r="A65" s="52"/>
      <c r="B65" s="74"/>
      <c r="C65" s="75"/>
      <c r="D65" s="75"/>
      <c r="E65" s="75"/>
      <c r="F65" s="75"/>
      <c r="G65" s="52"/>
      <c r="J65"/>
      <c r="K65"/>
      <c r="L65"/>
      <c r="M65"/>
      <c r="N65"/>
      <c r="O65"/>
    </row>
    <row r="66" spans="1:15" s="73" customFormat="1" ht="45" customHeight="1">
      <c r="A66" s="52"/>
      <c r="B66" s="74"/>
      <c r="C66" s="75"/>
      <c r="D66" s="75"/>
      <c r="E66" s="75"/>
      <c r="F66" s="75"/>
      <c r="G66" s="52"/>
      <c r="J66"/>
      <c r="K66"/>
      <c r="L66"/>
      <c r="M66"/>
      <c r="N66"/>
      <c r="O66"/>
    </row>
    <row r="67" spans="1:15" s="73" customFormat="1" ht="45" customHeight="1">
      <c r="A67" s="52"/>
      <c r="B67" s="52"/>
      <c r="C67" s="74"/>
      <c r="D67" s="74"/>
      <c r="E67" s="75"/>
      <c r="F67" s="75"/>
      <c r="G67" s="52"/>
      <c r="J67"/>
      <c r="K67"/>
      <c r="L67"/>
      <c r="M67"/>
      <c r="N67"/>
      <c r="O67"/>
    </row>
    <row r="68" spans="1:15" s="73" customFormat="1" ht="45" customHeight="1">
      <c r="A68" s="10"/>
      <c r="B68" s="52"/>
      <c r="C68" s="52"/>
      <c r="D68" s="52"/>
      <c r="E68" s="52"/>
      <c r="F68" s="52"/>
      <c r="G68" s="49"/>
      <c r="J68"/>
      <c r="K68"/>
      <c r="L68"/>
      <c r="M68"/>
      <c r="N68"/>
      <c r="O68"/>
    </row>
    <row r="69" spans="1:15" s="73" customFormat="1" ht="45" customHeight="1">
      <c r="A69" s="10"/>
      <c r="B69" s="52"/>
      <c r="C69" s="52"/>
      <c r="D69" s="52"/>
      <c r="E69" s="52"/>
      <c r="F69" s="52"/>
      <c r="G69"/>
      <c r="H69" s="52"/>
      <c r="J69"/>
      <c r="K69"/>
      <c r="L69"/>
      <c r="M69"/>
      <c r="N69"/>
      <c r="O69"/>
    </row>
    <row r="70" spans="1:19" s="52" customFormat="1" ht="19.5" customHeight="1">
      <c r="A70" s="10"/>
      <c r="G70"/>
      <c r="J70"/>
      <c r="K70"/>
      <c r="L70"/>
      <c r="M70"/>
      <c r="N70"/>
      <c r="O70"/>
      <c r="Q70" s="73"/>
      <c r="R70" s="73"/>
      <c r="S70" s="73"/>
    </row>
    <row r="71" spans="1:15" s="52" customFormat="1" ht="19.5" customHeight="1">
      <c r="A71" s="8"/>
      <c r="B71"/>
      <c r="G71"/>
      <c r="J71"/>
      <c r="K71"/>
      <c r="L71"/>
      <c r="M71"/>
      <c r="N71"/>
      <c r="O71"/>
    </row>
    <row r="72" spans="1:15" s="52" customFormat="1" ht="19.5" customHeight="1">
      <c r="A72" s="8"/>
      <c r="B72"/>
      <c r="C72" s="49"/>
      <c r="D72" s="49"/>
      <c r="E72" s="49"/>
      <c r="F72"/>
      <c r="G72"/>
      <c r="J72"/>
      <c r="K72"/>
      <c r="L72"/>
      <c r="M72"/>
      <c r="N72"/>
      <c r="O72"/>
    </row>
    <row r="73" spans="1:15" s="52" customFormat="1" ht="19.5" customHeight="1">
      <c r="A73" s="8"/>
      <c r="B73"/>
      <c r="C73"/>
      <c r="D73"/>
      <c r="E73"/>
      <c r="F73"/>
      <c r="G73"/>
      <c r="H73" s="49"/>
      <c r="J73"/>
      <c r="K73"/>
      <c r="L73"/>
      <c r="M73"/>
      <c r="N73"/>
      <c r="O73"/>
    </row>
    <row r="74" spans="1:19" ht="15">
      <c r="A74" s="9"/>
      <c r="Q74" s="52"/>
      <c r="R74" s="52"/>
      <c r="S74" s="52"/>
    </row>
    <row r="75" ht="15">
      <c r="A75" s="9"/>
    </row>
    <row r="76" ht="15">
      <c r="A76" s="9"/>
    </row>
    <row r="77" ht="15">
      <c r="A77" s="9"/>
    </row>
  </sheetData>
  <sheetProtection/>
  <mergeCells count="18">
    <mergeCell ref="B7:H7"/>
    <mergeCell ref="A47:H49"/>
    <mergeCell ref="A1:H3"/>
    <mergeCell ref="A4:H4"/>
    <mergeCell ref="A31:A32"/>
    <mergeCell ref="A27:A28"/>
    <mergeCell ref="A21:A22"/>
    <mergeCell ref="A17:A18"/>
    <mergeCell ref="A13:A14"/>
    <mergeCell ref="A9:A10"/>
    <mergeCell ref="B25:H25"/>
    <mergeCell ref="C52:D52"/>
    <mergeCell ref="E52:F52"/>
    <mergeCell ref="G52:H52"/>
    <mergeCell ref="A52:B52"/>
    <mergeCell ref="A51:H51"/>
    <mergeCell ref="A35:A36"/>
    <mergeCell ref="A39:A40"/>
  </mergeCells>
  <printOptions/>
  <pageMargins left="0.25" right="0.25" top="0.75" bottom="0.75" header="0.3" footer="0.3"/>
  <pageSetup fitToHeight="1" fitToWidth="1" horizontalDpi="600" verticalDpi="600" orientation="landscape" paperSize="9" scale="59" r:id="rId1"/>
  <colBreaks count="1" manualBreakCount="1">
    <brk id="4" max="6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="75" zoomScaleNormal="75" zoomScaleSheetLayoutView="65" zoomScalePageLayoutView="0" workbookViewId="0" topLeftCell="A5">
      <pane ySplit="1" topLeftCell="A28" activePane="bottomLeft" state="frozen"/>
      <selection pane="topLeft" activeCell="A5" sqref="A5"/>
      <selection pane="bottomLeft" activeCell="B25" sqref="B25:H25"/>
    </sheetView>
  </sheetViews>
  <sheetFormatPr defaultColWidth="9.140625" defaultRowHeight="15"/>
  <cols>
    <col min="1" max="1" width="19.421875" style="7" customWidth="1"/>
    <col min="2" max="4" width="30.7109375" style="0" customWidth="1"/>
    <col min="5" max="5" width="24.57421875" style="0" customWidth="1"/>
    <col min="6" max="8" width="30.7109375" style="0" customWidth="1"/>
    <col min="9" max="9" width="2.421875" style="0" customWidth="1"/>
    <col min="10" max="10" width="7.140625" style="0" hidden="1" customWidth="1"/>
    <col min="11" max="12" width="23.00390625" style="0" hidden="1" customWidth="1"/>
    <col min="13" max="13" width="21.28125" style="0" hidden="1" customWidth="1"/>
    <col min="14" max="15" width="29.28125" style="0" hidden="1" customWidth="1"/>
    <col min="16" max="16" width="21.7109375" style="0" hidden="1" customWidth="1"/>
    <col min="17" max="17" width="0" style="0" hidden="1" customWidth="1"/>
    <col min="18" max="18" width="26.28125" style="0" hidden="1" customWidth="1"/>
    <col min="19" max="20" width="0" style="0" hidden="1" customWidth="1"/>
  </cols>
  <sheetData>
    <row r="1" spans="1:8" s="6" customFormat="1" ht="19.5" customHeight="1" hidden="1">
      <c r="A1" s="353" t="s">
        <v>196</v>
      </c>
      <c r="B1" s="354"/>
      <c r="C1" s="354"/>
      <c r="D1" s="354"/>
      <c r="E1" s="354"/>
      <c r="F1" s="354"/>
      <c r="G1" s="354"/>
      <c r="H1" s="355"/>
    </row>
    <row r="2" spans="1:8" s="6" customFormat="1" ht="19.5" customHeight="1" hidden="1">
      <c r="A2" s="356"/>
      <c r="B2" s="357"/>
      <c r="C2" s="357"/>
      <c r="D2" s="357"/>
      <c r="E2" s="357"/>
      <c r="F2" s="357"/>
      <c r="G2" s="357"/>
      <c r="H2" s="358"/>
    </row>
    <row r="3" spans="1:8" s="6" customFormat="1" ht="21.75" customHeight="1" hidden="1" thickBot="1">
      <c r="A3" s="359"/>
      <c r="B3" s="360"/>
      <c r="C3" s="360"/>
      <c r="D3" s="360"/>
      <c r="E3" s="360"/>
      <c r="F3" s="360"/>
      <c r="G3" s="360"/>
      <c r="H3" s="361"/>
    </row>
    <row r="4" spans="1:8" s="6" customFormat="1" ht="19.5" customHeight="1" hidden="1" thickBot="1">
      <c r="A4" s="362" t="s">
        <v>211</v>
      </c>
      <c r="B4" s="363"/>
      <c r="C4" s="363"/>
      <c r="D4" s="363"/>
      <c r="E4" s="363"/>
      <c r="F4" s="363"/>
      <c r="G4" s="363"/>
      <c r="H4" s="364"/>
    </row>
    <row r="5" spans="1:8" s="6" customFormat="1" ht="19.5" customHeight="1">
      <c r="A5" s="139" t="s">
        <v>48</v>
      </c>
      <c r="B5" s="140" t="s">
        <v>49</v>
      </c>
      <c r="C5" s="140" t="s">
        <v>50</v>
      </c>
      <c r="D5" s="140" t="s">
        <v>51</v>
      </c>
      <c r="E5" s="140" t="s">
        <v>52</v>
      </c>
      <c r="F5" s="140" t="s">
        <v>53</v>
      </c>
      <c r="G5" s="140" t="s">
        <v>54</v>
      </c>
      <c r="H5" s="141" t="s">
        <v>55</v>
      </c>
    </row>
    <row r="6" spans="1:8" s="6" customFormat="1" ht="19.5" customHeight="1" thickBot="1">
      <c r="A6" s="142" t="s">
        <v>167</v>
      </c>
      <c r="B6" s="143" t="str">
        <f>P10</f>
        <v>Ištván, Tóthová</v>
      </c>
      <c r="C6" s="143" t="str">
        <f>P12</f>
        <v>Tomaško, Tomašková</v>
      </c>
      <c r="D6" s="143" t="str">
        <f>P14</f>
        <v>Lysáková, Mačová</v>
      </c>
      <c r="E6" s="143" t="str">
        <f>P16</f>
        <v>Bonk, Tatarko</v>
      </c>
      <c r="F6" s="143" t="str">
        <f>P18</f>
        <v>Tatarková, Kall</v>
      </c>
      <c r="G6" s="143" t="str">
        <f>P20</f>
        <v>Fabiánová, Varga</v>
      </c>
      <c r="H6" s="144" t="str">
        <f>P20</f>
        <v>Fabiánová, Varga</v>
      </c>
    </row>
    <row r="7" spans="1:8" ht="19.5" customHeight="1" thickBot="1">
      <c r="A7" s="103">
        <v>0.3333333333333333</v>
      </c>
      <c r="B7" s="343" t="s">
        <v>151</v>
      </c>
      <c r="C7" s="343"/>
      <c r="D7" s="343"/>
      <c r="E7" s="343"/>
      <c r="F7" s="343"/>
      <c r="G7" s="343"/>
      <c r="H7" s="344"/>
    </row>
    <row r="8" spans="1:8" s="67" customFormat="1" ht="6" customHeight="1" thickBot="1">
      <c r="A8" s="69"/>
      <c r="B8" s="130"/>
      <c r="C8" s="130"/>
      <c r="D8" s="130"/>
      <c r="E8" s="130"/>
      <c r="F8" s="130"/>
      <c r="G8" s="130"/>
      <c r="H8" s="145"/>
    </row>
    <row r="9" spans="1:19" ht="19.5" customHeight="1">
      <c r="A9" s="351">
        <v>0.375</v>
      </c>
      <c r="B9" s="94" t="str">
        <f>G56</f>
        <v>401 Komar Davor CRO</v>
      </c>
      <c r="C9" s="94" t="str">
        <f>H56</f>
        <v>402 Andrejčík Samuel SVK</v>
      </c>
      <c r="D9" s="94" t="str">
        <f>G61</f>
        <v>403 Hegedűs László HUN</v>
      </c>
      <c r="E9" s="94"/>
      <c r="F9" s="94" t="str">
        <f>H61</f>
        <v>404 Osmanovič Melisa CRO</v>
      </c>
      <c r="G9" s="94" t="str">
        <f>F61</f>
        <v>304 Čermáková Marcela CZE</v>
      </c>
      <c r="H9" s="95"/>
      <c r="J9" s="200" t="s">
        <v>153</v>
      </c>
      <c r="K9" s="200" t="s">
        <v>127</v>
      </c>
      <c r="L9" s="200" t="s">
        <v>127</v>
      </c>
      <c r="M9" s="200" t="s">
        <v>127</v>
      </c>
      <c r="N9" s="200" t="s">
        <v>154</v>
      </c>
      <c r="O9" s="200" t="s">
        <v>154</v>
      </c>
      <c r="P9" s="200" t="s">
        <v>154</v>
      </c>
      <c r="Q9" s="198">
        <v>1</v>
      </c>
      <c r="R9" s="52" t="s">
        <v>128</v>
      </c>
      <c r="S9" s="52" t="s">
        <v>213</v>
      </c>
    </row>
    <row r="10" spans="1:19" ht="19.5" customHeight="1" thickBot="1">
      <c r="A10" s="352"/>
      <c r="B10" s="94" t="str">
        <f>G57</f>
        <v>408 Thompson Harry ENG</v>
      </c>
      <c r="C10" s="94" t="str">
        <f>H57</f>
        <v>407 Bajtek Jan CZE</v>
      </c>
      <c r="D10" s="94" t="str">
        <f>G62</f>
        <v>406 Szabó Alexandra HUN</v>
      </c>
      <c r="E10" s="94"/>
      <c r="F10" s="94" t="str">
        <f>H62</f>
        <v>405 Berkes Gergő HUN</v>
      </c>
      <c r="G10" s="94" t="str">
        <f>F62</f>
        <v>305 Bednarek Zbigniew  POL</v>
      </c>
      <c r="H10" s="95"/>
      <c r="J10" s="200">
        <v>1</v>
      </c>
      <c r="K10" s="171" t="s">
        <v>128</v>
      </c>
      <c r="L10" s="171" t="s">
        <v>244</v>
      </c>
      <c r="M10" s="173" t="str">
        <f>L10&amp;", "&amp;L11</f>
        <v>Andrejčíková, Fejerčák</v>
      </c>
      <c r="N10" s="171" t="s">
        <v>222</v>
      </c>
      <c r="O10" s="171" t="s">
        <v>160</v>
      </c>
      <c r="P10" s="173" t="str">
        <f>O10&amp;", "&amp;O11</f>
        <v>Ištván, Tóthová</v>
      </c>
      <c r="Q10" s="198">
        <v>2</v>
      </c>
      <c r="R10" s="52" t="s">
        <v>214</v>
      </c>
      <c r="S10" s="52" t="s">
        <v>213</v>
      </c>
    </row>
    <row r="11" spans="1:19" s="67" customFormat="1" ht="19.5" customHeight="1">
      <c r="A11" s="91" t="s">
        <v>88</v>
      </c>
      <c r="B11" s="96" t="s">
        <v>14</v>
      </c>
      <c r="C11" s="96" t="s">
        <v>14</v>
      </c>
      <c r="D11" s="96" t="s">
        <v>14</v>
      </c>
      <c r="E11" s="96"/>
      <c r="F11" s="96" t="s">
        <v>14</v>
      </c>
      <c r="G11" s="96" t="s">
        <v>7</v>
      </c>
      <c r="H11" s="97"/>
      <c r="J11" s="200"/>
      <c r="K11" s="171" t="s">
        <v>214</v>
      </c>
      <c r="L11" s="171" t="s">
        <v>245</v>
      </c>
      <c r="M11" s="197"/>
      <c r="N11" s="171" t="s">
        <v>224</v>
      </c>
      <c r="O11" s="171" t="s">
        <v>162</v>
      </c>
      <c r="P11" s="197"/>
      <c r="Q11" s="198">
        <v>3</v>
      </c>
      <c r="R11" s="52" t="s">
        <v>91</v>
      </c>
      <c r="S11" s="52" t="s">
        <v>213</v>
      </c>
    </row>
    <row r="12" spans="1:19" ht="19.5" customHeight="1" thickBot="1">
      <c r="A12" s="92" t="s">
        <v>57</v>
      </c>
      <c r="B12" s="98" t="s">
        <v>249</v>
      </c>
      <c r="C12" s="98" t="s">
        <v>166</v>
      </c>
      <c r="D12" s="98" t="s">
        <v>247</v>
      </c>
      <c r="E12" s="98"/>
      <c r="F12" s="98" t="s">
        <v>248</v>
      </c>
      <c r="G12" s="98" t="s">
        <v>251</v>
      </c>
      <c r="H12" s="99"/>
      <c r="J12" s="200">
        <v>2</v>
      </c>
      <c r="K12" s="171" t="s">
        <v>91</v>
      </c>
      <c r="L12" s="171" t="s">
        <v>166</v>
      </c>
      <c r="M12" s="173" t="str">
        <f>L12&amp;", "&amp;L13</f>
        <v>Grega, Sabatula</v>
      </c>
      <c r="N12" s="171" t="s">
        <v>225</v>
      </c>
      <c r="O12" s="171" t="s">
        <v>163</v>
      </c>
      <c r="P12" s="173" t="str">
        <f>O12&amp;", "&amp;O13</f>
        <v>Tomaško, Tomašková</v>
      </c>
      <c r="Q12" s="198">
        <v>4</v>
      </c>
      <c r="R12" s="52" t="s">
        <v>161</v>
      </c>
      <c r="S12" s="52" t="s">
        <v>213</v>
      </c>
    </row>
    <row r="13" spans="1:19" ht="19.5" customHeight="1">
      <c r="A13" s="351">
        <v>0.4166666666666667</v>
      </c>
      <c r="B13" s="94" t="str">
        <f>E57</f>
        <v>308 Tižo Michal SVK</v>
      </c>
      <c r="C13" s="94" t="str">
        <f>F57</f>
        <v>307 Abramov Dániel HUN</v>
      </c>
      <c r="D13" s="94" t="str">
        <f>A57</f>
        <v>106 Pokorná Aneta CZE</v>
      </c>
      <c r="E13" s="94"/>
      <c r="F13" s="94" t="str">
        <f>D56</f>
        <v>202 Rombouts Francis  BEL</v>
      </c>
      <c r="G13" s="94" t="str">
        <f>C61</f>
        <v>203 Kurilák Rastislav SVK</v>
      </c>
      <c r="H13" s="95" t="str">
        <f>D61</f>
        <v>204 Minarech Peter SVK</v>
      </c>
      <c r="J13" s="200"/>
      <c r="K13" s="171" t="s">
        <v>161</v>
      </c>
      <c r="L13" s="171" t="s">
        <v>246</v>
      </c>
      <c r="M13" s="173"/>
      <c r="N13" s="171" t="s">
        <v>226</v>
      </c>
      <c r="O13" s="171" t="s">
        <v>164</v>
      </c>
      <c r="P13" s="173"/>
      <c r="Q13" s="198">
        <v>5</v>
      </c>
      <c r="R13" s="52" t="s">
        <v>156</v>
      </c>
      <c r="S13" s="52" t="s">
        <v>213</v>
      </c>
    </row>
    <row r="14" spans="1:19" ht="19.5" customHeight="1" thickBot="1">
      <c r="A14" s="352"/>
      <c r="B14" s="94" t="str">
        <f>E58</f>
        <v>309 Parrish Karl WAL</v>
      </c>
      <c r="C14" s="94" t="str">
        <f>F58</f>
        <v>310 Augusta Václav CZE</v>
      </c>
      <c r="D14" s="94" t="str">
        <f>A58</f>
        <v>107 Skopalová Barbora CZE</v>
      </c>
      <c r="E14" s="94"/>
      <c r="F14" s="94" t="str">
        <f>D57</f>
        <v>207 Žabka Josef CZE</v>
      </c>
      <c r="G14" s="94" t="str">
        <f>C62</f>
        <v>206 Nagy Vivien HUN</v>
      </c>
      <c r="H14" s="95" t="str">
        <f>D62</f>
        <v>205 Turkovic Marko CRO</v>
      </c>
      <c r="J14" s="200">
        <v>3</v>
      </c>
      <c r="K14" s="171" t="s">
        <v>156</v>
      </c>
      <c r="L14" s="171" t="s">
        <v>247</v>
      </c>
      <c r="M14" s="173" t="str">
        <f>L14&amp;", "&amp;L15</f>
        <v>Kocúrová, Svat</v>
      </c>
      <c r="N14" s="171" t="s">
        <v>227</v>
      </c>
      <c r="O14" s="171" t="s">
        <v>155</v>
      </c>
      <c r="P14" s="173" t="str">
        <f>O14&amp;", "&amp;O15</f>
        <v>Lysáková, Mačová</v>
      </c>
      <c r="Q14" s="198">
        <v>6</v>
      </c>
      <c r="R14" s="52" t="s">
        <v>92</v>
      </c>
      <c r="S14" s="52" t="s">
        <v>213</v>
      </c>
    </row>
    <row r="15" spans="1:19" s="67" customFormat="1" ht="19.5" customHeight="1">
      <c r="A15" s="91" t="s">
        <v>88</v>
      </c>
      <c r="B15" s="96" t="s">
        <v>7</v>
      </c>
      <c r="C15" s="96" t="s">
        <v>7</v>
      </c>
      <c r="D15" s="96" t="s">
        <v>4</v>
      </c>
      <c r="E15" s="96"/>
      <c r="F15" s="96" t="s">
        <v>5</v>
      </c>
      <c r="G15" s="96" t="s">
        <v>5</v>
      </c>
      <c r="H15" s="97" t="s">
        <v>5</v>
      </c>
      <c r="J15" s="200"/>
      <c r="K15" s="171" t="s">
        <v>92</v>
      </c>
      <c r="L15" s="171" t="s">
        <v>248</v>
      </c>
      <c r="M15" s="197"/>
      <c r="N15" s="171" t="s">
        <v>228</v>
      </c>
      <c r="O15" s="171" t="s">
        <v>158</v>
      </c>
      <c r="P15" s="197"/>
      <c r="Q15" s="198">
        <v>7</v>
      </c>
      <c r="R15" s="52" t="s">
        <v>215</v>
      </c>
      <c r="S15" s="52" t="s">
        <v>213</v>
      </c>
    </row>
    <row r="16" spans="1:19" ht="19.5" customHeight="1" thickBot="1">
      <c r="A16" s="92" t="s">
        <v>57</v>
      </c>
      <c r="B16" s="98" t="s">
        <v>273</v>
      </c>
      <c r="C16" s="98" t="s">
        <v>274</v>
      </c>
      <c r="D16" s="98" t="s">
        <v>256</v>
      </c>
      <c r="E16" s="98"/>
      <c r="F16" s="98" t="s">
        <v>253</v>
      </c>
      <c r="G16" s="98" t="s">
        <v>246</v>
      </c>
      <c r="H16" s="99" t="s">
        <v>248</v>
      </c>
      <c r="J16" s="200">
        <v>4</v>
      </c>
      <c r="K16" s="171" t="s">
        <v>215</v>
      </c>
      <c r="L16" s="171" t="s">
        <v>249</v>
      </c>
      <c r="M16" s="173" t="str">
        <f>L16&amp;", "&amp;L17</f>
        <v>Urban, Šajnarová</v>
      </c>
      <c r="N16" s="171" t="s">
        <v>229</v>
      </c>
      <c r="O16" s="171" t="s">
        <v>159</v>
      </c>
      <c r="P16" s="173" t="str">
        <f>O16&amp;", "&amp;O17</f>
        <v>Bonk, Tatarko</v>
      </c>
      <c r="Q16" s="198">
        <v>8</v>
      </c>
      <c r="R16" s="52" t="s">
        <v>216</v>
      </c>
      <c r="S16" s="52" t="s">
        <v>213</v>
      </c>
    </row>
    <row r="17" spans="1:19" ht="19.5" customHeight="1">
      <c r="A17" s="351">
        <v>0.4583333333333333</v>
      </c>
      <c r="B17" s="94" t="str">
        <f>B57</f>
        <v>105 Blažková Simona CZE</v>
      </c>
      <c r="C17" s="94" t="str">
        <f>A61</f>
        <v>104 Sajdak Roman CZE</v>
      </c>
      <c r="D17" s="94" t="str">
        <f>C58</f>
        <v>209 Sáling Hanna HUN</v>
      </c>
      <c r="E17" s="94" t="str">
        <f>G58</f>
        <v>409 Klimčo Marián SVK</v>
      </c>
      <c r="F17" s="94" t="str">
        <f>H58</f>
        <v>410 Želko Jarić  CRO</v>
      </c>
      <c r="G17" s="94" t="str">
        <f>G63</f>
        <v>411 Schmid Marek CZE</v>
      </c>
      <c r="H17" s="95" t="str">
        <f>H63</f>
        <v>412 Kaas Ondřej CZE</v>
      </c>
      <c r="J17" s="200"/>
      <c r="K17" s="171" t="s">
        <v>216</v>
      </c>
      <c r="L17" s="171" t="s">
        <v>250</v>
      </c>
      <c r="M17" s="173"/>
      <c r="N17" s="171" t="s">
        <v>230</v>
      </c>
      <c r="O17" s="171" t="s">
        <v>240</v>
      </c>
      <c r="P17" s="173"/>
      <c r="Q17" s="198">
        <v>9</v>
      </c>
      <c r="R17" s="52" t="s">
        <v>217</v>
      </c>
      <c r="S17" s="52" t="s">
        <v>213</v>
      </c>
    </row>
    <row r="18" spans="1:19" ht="19.5" customHeight="1" thickBot="1">
      <c r="A18" s="352"/>
      <c r="B18" s="94" t="str">
        <f>B58</f>
        <v>108 Bartek Štefan SVK</v>
      </c>
      <c r="C18" s="94" t="str">
        <f>A62</f>
        <v>109 Drotárová Daniela SVK</v>
      </c>
      <c r="D18" s="94" t="str">
        <f>C59</f>
        <v>216 Kreibichová Jiřina CZE</v>
      </c>
      <c r="E18" s="94" t="str">
        <f>G59</f>
        <v>416 Trószyńska Majka  POL</v>
      </c>
      <c r="F18" s="94" t="str">
        <f>H59</f>
        <v>415 Walczyk Dominik POL</v>
      </c>
      <c r="G18" s="94" t="str">
        <f>G64</f>
        <v>414 Burian Martin SVK</v>
      </c>
      <c r="H18" s="95" t="str">
        <f>H64</f>
        <v>413 Mihová Anna SVK</v>
      </c>
      <c r="J18" s="200">
        <v>5</v>
      </c>
      <c r="K18" s="171" t="s">
        <v>217</v>
      </c>
      <c r="L18" s="171" t="s">
        <v>251</v>
      </c>
      <c r="M18" s="173" t="str">
        <f>L18&amp;", "&amp;L19</f>
        <v>Waage, Štefková</v>
      </c>
      <c r="N18" s="171" t="s">
        <v>231</v>
      </c>
      <c r="O18" s="171" t="s">
        <v>241</v>
      </c>
      <c r="P18" s="173" t="str">
        <f>O18&amp;", "&amp;O19</f>
        <v>Tatarková, Kall</v>
      </c>
      <c r="Q18" s="198">
        <v>10</v>
      </c>
      <c r="R18" s="52" t="s">
        <v>218</v>
      </c>
      <c r="S18" s="52" t="s">
        <v>213</v>
      </c>
    </row>
    <row r="19" spans="1:19" s="67" customFormat="1" ht="19.5" customHeight="1">
      <c r="A19" s="91" t="s">
        <v>88</v>
      </c>
      <c r="B19" s="96" t="s">
        <v>4</v>
      </c>
      <c r="C19" s="96" t="s">
        <v>4</v>
      </c>
      <c r="D19" s="96" t="s">
        <v>5</v>
      </c>
      <c r="E19" s="96" t="s">
        <v>14</v>
      </c>
      <c r="F19" s="96" t="s">
        <v>14</v>
      </c>
      <c r="G19" s="96" t="s">
        <v>14</v>
      </c>
      <c r="H19" s="97" t="s">
        <v>14</v>
      </c>
      <c r="J19" s="200"/>
      <c r="K19" s="171" t="s">
        <v>218</v>
      </c>
      <c r="L19" s="171" t="s">
        <v>252</v>
      </c>
      <c r="M19" s="197"/>
      <c r="N19" s="171" t="s">
        <v>232</v>
      </c>
      <c r="O19" s="171" t="s">
        <v>242</v>
      </c>
      <c r="P19" s="197"/>
      <c r="Q19" s="198">
        <v>11</v>
      </c>
      <c r="R19" s="199" t="s">
        <v>219</v>
      </c>
      <c r="S19" s="52" t="s">
        <v>213</v>
      </c>
    </row>
    <row r="20" spans="1:19" ht="19.5" customHeight="1" thickBot="1">
      <c r="A20" s="69" t="s">
        <v>57</v>
      </c>
      <c r="B20" s="98" t="s">
        <v>249</v>
      </c>
      <c r="C20" s="98" t="s">
        <v>244</v>
      </c>
      <c r="D20" s="98" t="s">
        <v>166</v>
      </c>
      <c r="E20" s="98" t="s">
        <v>247</v>
      </c>
      <c r="F20" s="98" t="s">
        <v>250</v>
      </c>
      <c r="G20" s="98" t="s">
        <v>251</v>
      </c>
      <c r="H20" s="99" t="s">
        <v>252</v>
      </c>
      <c r="J20" s="200">
        <v>6</v>
      </c>
      <c r="K20" s="202" t="s">
        <v>219</v>
      </c>
      <c r="L20" s="202" t="s">
        <v>253</v>
      </c>
      <c r="M20" s="173" t="str">
        <f>L20&amp;", "&amp;L21</f>
        <v>Křivan, Kinčešová</v>
      </c>
      <c r="N20" s="171" t="s">
        <v>233</v>
      </c>
      <c r="O20" s="171" t="s">
        <v>243</v>
      </c>
      <c r="P20" s="173" t="str">
        <f>O20&amp;", "&amp;O21</f>
        <v>Fabiánová, Varga</v>
      </c>
      <c r="Q20" s="198">
        <v>12</v>
      </c>
      <c r="R20" s="52" t="s">
        <v>220</v>
      </c>
      <c r="S20" s="52" t="s">
        <v>213</v>
      </c>
    </row>
    <row r="21" spans="1:19" ht="19.5" customHeight="1">
      <c r="A21" s="365" t="s">
        <v>212</v>
      </c>
      <c r="B21" s="94" t="str">
        <f>D58</f>
        <v>210 Breznay Michal SVK</v>
      </c>
      <c r="C21" s="94" t="str">
        <f>C63</f>
        <v>211 Sudol Lukasz POL</v>
      </c>
      <c r="D21" s="94" t="str">
        <f>D63</f>
        <v>212 Petrák František CZE</v>
      </c>
      <c r="E21" s="94" t="str">
        <f>T('BC3 final'!B18:H21)&amp;" "&amp;T('BC3 final'!I18:R21)</f>
        <v>1. A Peška Adam CZE</v>
      </c>
      <c r="F21" s="94" t="str">
        <f>T('BC3 final'!B30:H33)&amp;" "&amp;T('BC3 final'!I30:R33)</f>
        <v>2. C Běhounek Alois CZE</v>
      </c>
      <c r="G21" s="94" t="str">
        <f>T('BC3 final'!B42:H45)&amp;" "&amp;T('BC3 final'!I42:R45)</f>
        <v>1. B Augusta Václav CZE</v>
      </c>
      <c r="H21" s="95" t="str">
        <f>T('BC3 final'!B54:H57)&amp;" "&amp;T('BC3 final'!I54:R57)</f>
        <v>2. D Bednarek Zbigniew  POL</v>
      </c>
      <c r="J21" s="200"/>
      <c r="K21" s="171" t="s">
        <v>220</v>
      </c>
      <c r="L21" s="171" t="s">
        <v>254</v>
      </c>
      <c r="M21" s="173"/>
      <c r="N21" s="171" t="s">
        <v>234</v>
      </c>
      <c r="O21" s="171" t="s">
        <v>157</v>
      </c>
      <c r="P21" s="173"/>
      <c r="Q21" s="198">
        <v>13</v>
      </c>
      <c r="R21" s="52" t="s">
        <v>165</v>
      </c>
      <c r="S21" s="52" t="s">
        <v>213</v>
      </c>
    </row>
    <row r="22" spans="1:19" ht="19.5" customHeight="1" thickBot="1">
      <c r="A22" s="366"/>
      <c r="B22" s="94" t="str">
        <f>D59</f>
        <v>215 Jankechová Eliška SVK</v>
      </c>
      <c r="C22" s="94" t="str">
        <f>C64</f>
        <v>214 Riečičiar Adam SVK</v>
      </c>
      <c r="D22" s="94" t="str">
        <f>D64</f>
        <v>213 Stasiak Rafał  POL</v>
      </c>
      <c r="E22" s="94" t="str">
        <f>T('BC3 final'!B24:H27)&amp;" "&amp;T('BC3 final'!I24:R27)</f>
        <v>2. B Burianek Adam SVK</v>
      </c>
      <c r="F22" s="94" t="str">
        <f>T('BC3 final'!B36:H39)&amp;" "&amp;T('BC3 final'!I36:R39)</f>
        <v>1. D Čermáková Marcela CZE</v>
      </c>
      <c r="G22" s="94" t="str">
        <f>T('BC3 final'!B48:H51)&amp;" "&amp;T('BC3 final'!I48:R51)</f>
        <v>2. A Parrish Karl WAL</v>
      </c>
      <c r="H22" s="95" t="str">
        <f>T('BC3 final'!B60:H63)&amp;" "&amp;T('BC3 final'!I60:R63)</f>
        <v>1. C Klohna Boris SVK</v>
      </c>
      <c r="J22" s="200">
        <v>7</v>
      </c>
      <c r="K22" s="171" t="s">
        <v>165</v>
      </c>
      <c r="L22" s="171" t="s">
        <v>255</v>
      </c>
      <c r="M22" s="173" t="str">
        <f>L22&amp;", "&amp;L23</f>
        <v>Halický, Kondela</v>
      </c>
      <c r="N22" s="201"/>
      <c r="O22" s="201"/>
      <c r="P22" s="173"/>
      <c r="Q22" s="198">
        <v>14</v>
      </c>
      <c r="R22" s="52" t="s">
        <v>221</v>
      </c>
      <c r="S22" s="52" t="s">
        <v>213</v>
      </c>
    </row>
    <row r="23" spans="1:19" s="67" customFormat="1" ht="19.5" customHeight="1">
      <c r="A23" s="91" t="s">
        <v>88</v>
      </c>
      <c r="B23" s="96" t="s">
        <v>5</v>
      </c>
      <c r="C23" s="96" t="s">
        <v>5</v>
      </c>
      <c r="D23" s="96" t="s">
        <v>5</v>
      </c>
      <c r="E23" s="96" t="s">
        <v>7</v>
      </c>
      <c r="F23" s="96" t="s">
        <v>7</v>
      </c>
      <c r="G23" s="96" t="s">
        <v>7</v>
      </c>
      <c r="H23" s="97" t="s">
        <v>7</v>
      </c>
      <c r="J23" s="173"/>
      <c r="K23" s="171" t="s">
        <v>221</v>
      </c>
      <c r="L23" s="171" t="s">
        <v>256</v>
      </c>
      <c r="M23" s="173"/>
      <c r="N23" s="173"/>
      <c r="O23" s="173"/>
      <c r="P23" s="197"/>
      <c r="Q23"/>
      <c r="R23"/>
      <c r="S23"/>
    </row>
    <row r="24" spans="1:19" ht="19.5" customHeight="1" thickBot="1">
      <c r="A24" s="69" t="s">
        <v>57</v>
      </c>
      <c r="B24" s="102" t="s">
        <v>256</v>
      </c>
      <c r="C24" s="102" t="s">
        <v>245</v>
      </c>
      <c r="D24" s="98" t="s">
        <v>253</v>
      </c>
      <c r="E24" s="98" t="s">
        <v>269</v>
      </c>
      <c r="F24" s="98" t="s">
        <v>275</v>
      </c>
      <c r="G24" s="98" t="s">
        <v>276</v>
      </c>
      <c r="H24" s="99" t="s">
        <v>277</v>
      </c>
      <c r="Q24" s="198">
        <v>1</v>
      </c>
      <c r="R24" s="52" t="s">
        <v>222</v>
      </c>
      <c r="S24" s="52" t="s">
        <v>223</v>
      </c>
    </row>
    <row r="25" spans="1:19" ht="19.5" customHeight="1" thickBot="1">
      <c r="A25" s="68" t="s">
        <v>150</v>
      </c>
      <c r="B25" s="367" t="s">
        <v>56</v>
      </c>
      <c r="C25" s="368"/>
      <c r="D25" s="368"/>
      <c r="E25" s="368"/>
      <c r="F25" s="368"/>
      <c r="G25" s="368"/>
      <c r="H25" s="369"/>
      <c r="Q25" s="198">
        <v>2</v>
      </c>
      <c r="R25" s="52" t="s">
        <v>224</v>
      </c>
      <c r="S25" s="52" t="s">
        <v>223</v>
      </c>
    </row>
    <row r="26" spans="1:19" ht="4.5" customHeight="1" thickBot="1">
      <c r="A26" s="93"/>
      <c r="B26" s="100"/>
      <c r="C26" s="100"/>
      <c r="D26" s="100"/>
      <c r="E26" s="100"/>
      <c r="F26" s="100"/>
      <c r="G26" s="100"/>
      <c r="H26" s="101"/>
      <c r="J26" s="67"/>
      <c r="K26" s="67"/>
      <c r="L26" s="67"/>
      <c r="M26" s="67"/>
      <c r="N26" s="67"/>
      <c r="O26" s="67"/>
      <c r="Q26" s="198">
        <v>3</v>
      </c>
      <c r="R26" s="52" t="s">
        <v>225</v>
      </c>
      <c r="S26" s="52" t="s">
        <v>223</v>
      </c>
    </row>
    <row r="27" spans="1:19" ht="19.5" customHeight="1" thickBot="1">
      <c r="A27" s="68" t="s">
        <v>282</v>
      </c>
      <c r="B27" s="343" t="s">
        <v>209</v>
      </c>
      <c r="C27" s="343"/>
      <c r="D27" s="343"/>
      <c r="E27" s="343"/>
      <c r="F27" s="343"/>
      <c r="G27" s="343"/>
      <c r="H27" s="344"/>
      <c r="Q27" s="198">
        <v>4</v>
      </c>
      <c r="R27" s="52" t="s">
        <v>226</v>
      </c>
      <c r="S27" s="52" t="s">
        <v>223</v>
      </c>
    </row>
    <row r="28" spans="1:19" ht="4.5" customHeight="1" thickBot="1">
      <c r="A28" s="93"/>
      <c r="B28" s="100"/>
      <c r="C28" s="100"/>
      <c r="D28" s="100"/>
      <c r="E28" s="100"/>
      <c r="F28" s="100"/>
      <c r="G28" s="100"/>
      <c r="H28" s="101"/>
      <c r="Q28" s="198">
        <v>5</v>
      </c>
      <c r="R28" s="52" t="s">
        <v>227</v>
      </c>
      <c r="S28" s="52" t="s">
        <v>223</v>
      </c>
    </row>
    <row r="29" spans="1:19" ht="19.5" customHeight="1">
      <c r="A29" s="351">
        <v>0.5833333333333334</v>
      </c>
      <c r="B29" s="94" t="str">
        <f>T('BC2 final'!B18:H21)&amp;" "&amp;T('BC2 final'!I18:R21)</f>
        <v>1. A Mezík Róbert SVK</v>
      </c>
      <c r="C29" s="94" t="str">
        <f>T('BC2 final'!B30:H33)&amp;" "&amp;T('BC2 final'!I30:R33)</f>
        <v>2. C Nagy Vivien HUN</v>
      </c>
      <c r="D29" s="94" t="str">
        <f>T('BC2 final'!B42:H45)&amp;" "&amp;T('BC2 final'!I42:R45)</f>
        <v>1. B Rombouts Francis  BEL</v>
      </c>
      <c r="E29" s="94"/>
      <c r="F29" s="94" t="str">
        <f>T('BC4 final'!B30:H33)&amp;" "&amp;T('BC4 final'!I30:R33)</f>
        <v>2. C Szabó Alexandra HUN</v>
      </c>
      <c r="G29" s="94" t="str">
        <f>T('BC4 final'!B42:H45)&amp;" "&amp;T('BC4 final'!I42:R45)</f>
        <v>1. B Andrejčík Samuel SVK</v>
      </c>
      <c r="H29" s="95" t="str">
        <f>T('BC4 final'!B18:H21)&amp;" "&amp;T('BC4 final'!I18:R21)</f>
        <v>1. A Komar Davor CRO</v>
      </c>
      <c r="Q29" s="198">
        <v>6</v>
      </c>
      <c r="R29" s="52" t="s">
        <v>228</v>
      </c>
      <c r="S29" s="52" t="s">
        <v>223</v>
      </c>
    </row>
    <row r="30" spans="1:19" ht="19.5" customHeight="1" thickBot="1">
      <c r="A30" s="352"/>
      <c r="B30" s="94" t="str">
        <f>T('BC2 final'!B24:H27)&amp;" "&amp;T('BC2 final'!I24:R27)</f>
        <v>2. B Žabka Josef CZE</v>
      </c>
      <c r="C30" s="94" t="str">
        <f>T('BC2 final'!B36:H39)&amp;" "&amp;T('BC2 final'!I36:R39)</f>
        <v>1. D Stasiak Rafał  POL</v>
      </c>
      <c r="D30" s="94" t="str">
        <f>T('BC2 final'!B48:H51)&amp;" "&amp;T('BC2 final'!I48:R51)</f>
        <v>2. A Kreibichová Jiřina CZE</v>
      </c>
      <c r="E30" s="94"/>
      <c r="F30" s="94" t="str">
        <f>T('BC4 final'!B36:H39)&amp;" "&amp;T('BC4 final'!I36:R39)</f>
        <v>1. D Kaas Ondřej CZE</v>
      </c>
      <c r="G30" s="94" t="str">
        <f>T('BC4 final'!B48:H51)&amp;" "&amp;T('BC4 final'!I48:R51)</f>
        <v>2. A Klimčo Marián SVK</v>
      </c>
      <c r="H30" s="95" t="str">
        <f>T('BC4 final'!B24:H27)&amp;" "&amp;T('BC4 final'!I24:R27)</f>
        <v>2. B Walczyk Dominik POL</v>
      </c>
      <c r="J30" s="67"/>
      <c r="K30" s="67"/>
      <c r="L30" s="67"/>
      <c r="M30" s="67"/>
      <c r="N30" s="67"/>
      <c r="O30" s="67"/>
      <c r="Q30" s="198">
        <v>7</v>
      </c>
      <c r="R30" s="52" t="s">
        <v>229</v>
      </c>
      <c r="S30" s="52" t="s">
        <v>223</v>
      </c>
    </row>
    <row r="31" spans="1:19" s="67" customFormat="1" ht="19.5" customHeight="1">
      <c r="A31" s="91" t="s">
        <v>88</v>
      </c>
      <c r="B31" s="96" t="s">
        <v>5</v>
      </c>
      <c r="C31" s="96" t="s">
        <v>5</v>
      </c>
      <c r="D31" s="96" t="s">
        <v>5</v>
      </c>
      <c r="E31" s="96"/>
      <c r="F31" s="96" t="s">
        <v>14</v>
      </c>
      <c r="G31" s="96" t="s">
        <v>14</v>
      </c>
      <c r="H31" s="96" t="s">
        <v>14</v>
      </c>
      <c r="J31"/>
      <c r="K31"/>
      <c r="L31"/>
      <c r="M31"/>
      <c r="N31"/>
      <c r="O31"/>
      <c r="Q31" s="198">
        <v>8</v>
      </c>
      <c r="R31" s="52" t="s">
        <v>230</v>
      </c>
      <c r="S31" s="52" t="s">
        <v>223</v>
      </c>
    </row>
    <row r="32" spans="1:19" ht="19.5" customHeight="1" thickBot="1">
      <c r="A32" s="69" t="s">
        <v>57</v>
      </c>
      <c r="B32" s="98" t="s">
        <v>250</v>
      </c>
      <c r="C32" s="98" t="s">
        <v>251</v>
      </c>
      <c r="D32" s="98" t="s">
        <v>252</v>
      </c>
      <c r="E32" s="98"/>
      <c r="F32" s="98" t="s">
        <v>256</v>
      </c>
      <c r="G32" s="98" t="s">
        <v>245</v>
      </c>
      <c r="H32" s="98" t="s">
        <v>253</v>
      </c>
      <c r="Q32" s="198">
        <v>9</v>
      </c>
      <c r="R32" s="52" t="s">
        <v>231</v>
      </c>
      <c r="S32" s="52" t="s">
        <v>223</v>
      </c>
    </row>
    <row r="33" spans="1:19" s="206" customFormat="1" ht="34.5" customHeight="1">
      <c r="A33" s="370">
        <v>0.625</v>
      </c>
      <c r="B33" s="216" t="str">
        <f>T('BC1 final'!V21:Y24)&amp;" "&amp;T('BC1 final'!Z21:AI24)</f>
        <v>1. A Skopalová Barbora CZE</v>
      </c>
      <c r="C33" s="216" t="str">
        <f>T('BC1 final'!V45:Y48)&amp;" "&amp;T('BC1 final'!Z45:AI48)</f>
        <v>1. B Blažková Simona CZE</v>
      </c>
      <c r="D33" s="216" t="str">
        <f>T('BC2 final'!B54:H57)&amp;" "&amp;T('BC2 final'!I54:R57)</f>
        <v>2. D Petrák František CZE</v>
      </c>
      <c r="E33" s="216"/>
      <c r="F33" s="216" t="str">
        <f>T('BC3 final'!V21:Y24)&amp;" "&amp;T('BC3 final'!Z21:AI24)</f>
        <v>winner 1/4 final 1 Peška Adam CZE</v>
      </c>
      <c r="G33" s="216" t="str">
        <f>T('BC3 final'!V45:Y48)&amp;" "&amp;T('BC3 final'!Z45:AI48)</f>
        <v>winner 1/4 final 3 Parrish Karl WAL</v>
      </c>
      <c r="H33" s="217" t="str">
        <f>T('BC4 final'!B54:H57)&amp;" "&amp;T('BC4 final'!I54:R57)</f>
        <v>2. D Osmanovič Melisa CRO</v>
      </c>
      <c r="Q33" s="205">
        <v>10</v>
      </c>
      <c r="R33" s="206" t="s">
        <v>232</v>
      </c>
      <c r="S33" s="206" t="s">
        <v>223</v>
      </c>
    </row>
    <row r="34" spans="1:19" s="206" customFormat="1" ht="34.5" customHeight="1" thickBot="1">
      <c r="A34" s="371"/>
      <c r="B34" s="216" t="str">
        <f>T('BC1 final'!V33:Y36)&amp;" "&amp;T('BC1 final'!Z33:AI36)</f>
        <v>2. X Lamch Wojciech  POL</v>
      </c>
      <c r="C34" s="216" t="str">
        <f>T('BC1 final'!V57:Y60)&amp;" "&amp;T('BC1 final'!Z57:AI60)</f>
        <v>1. C Sajdak Roman CZE</v>
      </c>
      <c r="D34" s="216" t="str">
        <f>T('BC2 final'!B60:H63)&amp;" "&amp;T('BC2 final'!I60:R63)</f>
        <v>1. C Kurilák Rastislav SVK</v>
      </c>
      <c r="E34" s="216"/>
      <c r="F34" s="216" t="str">
        <f>T('BC3 final'!V33:Y36)&amp;" "&amp;T('BC3 final'!Z33:AI36)</f>
        <v>winner 1/4 final 2 Běhounek Alois CZE</v>
      </c>
      <c r="G34" s="216" t="str">
        <f>T('BC3 final'!V57:Y60)&amp;" "&amp;T('BC3 final'!Z57:AI60)</f>
        <v>winner 1/4 final 4 Klohna Boris SVK</v>
      </c>
      <c r="H34" s="217" t="str">
        <f>T('BC4 final'!B60:H63)&amp;" "&amp;T('BC4 final'!I60:R63)</f>
        <v>1. C Hegedűs László HUN</v>
      </c>
      <c r="J34" s="207"/>
      <c r="K34" s="207"/>
      <c r="L34" s="207"/>
      <c r="M34" s="207"/>
      <c r="N34" s="207"/>
      <c r="O34" s="207"/>
      <c r="Q34" s="205">
        <v>11</v>
      </c>
      <c r="R34" s="206" t="s">
        <v>233</v>
      </c>
      <c r="S34" s="206" t="s">
        <v>223</v>
      </c>
    </row>
    <row r="35" spans="1:19" s="207" customFormat="1" ht="19.5" customHeight="1">
      <c r="A35" s="208" t="s">
        <v>88</v>
      </c>
      <c r="B35" s="218" t="s">
        <v>4</v>
      </c>
      <c r="C35" s="219" t="s">
        <v>4</v>
      </c>
      <c r="D35" s="219" t="s">
        <v>5</v>
      </c>
      <c r="E35" s="219"/>
      <c r="F35" s="220" t="s">
        <v>7</v>
      </c>
      <c r="G35" s="220" t="s">
        <v>7</v>
      </c>
      <c r="H35" s="219" t="s">
        <v>14</v>
      </c>
      <c r="J35" s="206"/>
      <c r="K35" s="206"/>
      <c r="L35" s="206"/>
      <c r="M35" s="206"/>
      <c r="N35" s="206"/>
      <c r="O35" s="206"/>
      <c r="Q35" s="205">
        <v>12</v>
      </c>
      <c r="R35" s="206" t="s">
        <v>234</v>
      </c>
      <c r="S35" s="206" t="s">
        <v>223</v>
      </c>
    </row>
    <row r="36" spans="1:8" s="206" customFormat="1" ht="19.5" customHeight="1" thickBot="1">
      <c r="A36" s="209" t="s">
        <v>57</v>
      </c>
      <c r="B36" s="219" t="s">
        <v>246</v>
      </c>
      <c r="C36" s="219" t="s">
        <v>248</v>
      </c>
      <c r="D36" s="219" t="s">
        <v>249</v>
      </c>
      <c r="E36" s="219"/>
      <c r="F36" s="219" t="s">
        <v>278</v>
      </c>
      <c r="G36" s="219" t="s">
        <v>279</v>
      </c>
      <c r="H36" s="219" t="s">
        <v>247</v>
      </c>
    </row>
    <row r="37" spans="1:19" s="206" customFormat="1" ht="34.5" customHeight="1">
      <c r="A37" s="370">
        <v>0.6666666666666666</v>
      </c>
      <c r="B37" s="216" t="str">
        <f>T('BC4 final'!V21:Y24)&amp;" "&amp;T('BC4 final'!Z21:AI24)</f>
        <v>winner 1/4 final 1 Komar Davor CRO</v>
      </c>
      <c r="C37" s="216" t="str">
        <f>T('BC4 final'!V45:Y48)&amp;" "&amp;T('BC4 final'!Z45:AI48)</f>
        <v>winner 1/4 final 3 Andrejčík Samuel SVK</v>
      </c>
      <c r="D37" s="216" t="str">
        <f>T('BC2 final'!V21:Y24)&amp;" "&amp;T('BC2 final'!Z21:AI24)</f>
        <v>winner 1/4 final 1 Mezík Róbert SVK</v>
      </c>
      <c r="E37" s="216"/>
      <c r="F37" s="216" t="str">
        <f>T('BC1 final'!AN27:AN30)&amp;" "&amp;T('BC1 final'!AO27:AW30)</f>
        <v>1. Finalist Lamch Wojciech  POL</v>
      </c>
      <c r="G37" s="216" t="str">
        <f>T('BC1 final'!B73:M76)&amp;" "&amp;T('BC1 final'!N73:U76)</f>
        <v>3rd place finalist 1 Skopalová Barbora CZE</v>
      </c>
      <c r="H37" s="217" t="str">
        <f>T('BC2 final'!V45:Y48)&amp;" "&amp;T('BC2 final'!Z45:AI48)</f>
        <v>winner 1/4 final 3 Rombouts Francis  BEL</v>
      </c>
      <c r="Q37" s="205">
        <v>2</v>
      </c>
      <c r="R37" s="206" t="s">
        <v>235</v>
      </c>
      <c r="S37" s="206" t="s">
        <v>236</v>
      </c>
    </row>
    <row r="38" spans="1:19" s="206" customFormat="1" ht="34.5" customHeight="1" thickBot="1">
      <c r="A38" s="371"/>
      <c r="B38" s="216" t="str">
        <f>T('BC4 final'!V33:Y36)&amp;" "&amp;T('BC4 final'!Z33:AI36)</f>
        <v>winner 1/4 final 2 Kaas Ondřej CZE</v>
      </c>
      <c r="C38" s="216" t="str">
        <f>T('BC4 final'!V57:Y60)&amp;" "&amp;T('BC4 final'!Z57:AI60)</f>
        <v>winner 1/4 final 4 Hegedűs László HUN</v>
      </c>
      <c r="D38" s="216" t="str">
        <f>T('BC2 final'!V33:Y36)&amp;" "&amp;T('BC2 final'!Z33:AI36)</f>
        <v>winner 1/4 final 2 Stasiak Rafał  POL</v>
      </c>
      <c r="E38" s="216"/>
      <c r="F38" s="216" t="str">
        <f>T('BC1 final'!AN51:AN54)&amp;" "&amp;T('BC1 final'!AO51:AW54)</f>
        <v>2. Finalist Sajdak Roman CZE</v>
      </c>
      <c r="G38" s="216" t="str">
        <f>T('BC1 final'!B85:M88)&amp;" "&amp;T('BC1 final'!N85:U88)</f>
        <v>3rd place finalist 2 Blažková Simona CZE</v>
      </c>
      <c r="H38" s="217" t="str">
        <f>T('BC2 final'!V57:Y60)&amp;" "&amp;T('BC2 final'!Z57:AI60)</f>
        <v>winner 1/4 final 4 Kurilák Rastislav SVK</v>
      </c>
      <c r="J38" s="221"/>
      <c r="K38" s="221"/>
      <c r="L38" s="221"/>
      <c r="M38" s="221"/>
      <c r="N38" s="221"/>
      <c r="O38" s="221"/>
      <c r="P38" s="207"/>
      <c r="Q38" s="205">
        <v>1</v>
      </c>
      <c r="R38" s="206" t="s">
        <v>237</v>
      </c>
      <c r="S38" s="206" t="s">
        <v>238</v>
      </c>
    </row>
    <row r="39" spans="1:19" s="207" customFormat="1" ht="19.5" customHeight="1">
      <c r="A39" s="208" t="s">
        <v>88</v>
      </c>
      <c r="B39" s="210" t="s">
        <v>14</v>
      </c>
      <c r="C39" s="210" t="s">
        <v>14</v>
      </c>
      <c r="D39" s="211" t="s">
        <v>5</v>
      </c>
      <c r="E39" s="211"/>
      <c r="F39" s="212" t="s">
        <v>4</v>
      </c>
      <c r="G39" s="211" t="s">
        <v>4</v>
      </c>
      <c r="H39" s="211" t="s">
        <v>5</v>
      </c>
      <c r="J39" s="213"/>
      <c r="K39" s="213"/>
      <c r="L39" s="213"/>
      <c r="M39" s="213"/>
      <c r="N39" s="213"/>
      <c r="O39" s="213"/>
      <c r="P39" s="206"/>
      <c r="Q39" s="206"/>
      <c r="R39" s="206"/>
      <c r="S39" s="206"/>
    </row>
    <row r="40" spans="1:18" s="206" customFormat="1" ht="19.5" customHeight="1" thickBot="1">
      <c r="A40" s="214" t="s">
        <v>57</v>
      </c>
      <c r="B40" s="219" t="s">
        <v>250</v>
      </c>
      <c r="C40" s="219" t="s">
        <v>251</v>
      </c>
      <c r="D40" s="219" t="s">
        <v>252</v>
      </c>
      <c r="E40" s="219"/>
      <c r="F40" s="219" t="s">
        <v>246</v>
      </c>
      <c r="G40" s="219" t="s">
        <v>244</v>
      </c>
      <c r="H40" s="219" t="s">
        <v>256</v>
      </c>
      <c r="J40" s="213"/>
      <c r="K40" s="213"/>
      <c r="L40" s="213"/>
      <c r="M40" s="213"/>
      <c r="N40" s="213"/>
      <c r="O40" s="213"/>
      <c r="R40" s="206" t="s">
        <v>239</v>
      </c>
    </row>
    <row r="41" spans="1:15" s="206" customFormat="1" ht="34.5" customHeight="1">
      <c r="A41" s="370">
        <v>0.7083333333333334</v>
      </c>
      <c r="B41" s="216" t="str">
        <f>T('BC3 final'!AN27:AN30)&amp;" "&amp;T('BC3 final'!AO27:AW30)</f>
        <v>1. Finalist Běhounek Alois CZE</v>
      </c>
      <c r="C41" s="216" t="str">
        <f>T('BC3 final'!B73:M76)&amp;" "&amp;T('BC3 final'!N73:U76)</f>
        <v>3rd place finalist 1 Peška Adam CZE</v>
      </c>
      <c r="D41" s="216" t="str">
        <f>T('BC4 final'!AN27:AN30)&amp;" "&amp;T('BC4 final'!AO27:AW30)</f>
        <v>1. Finalist Komar Davor CRO</v>
      </c>
      <c r="E41" s="216"/>
      <c r="F41" s="216" t="str">
        <f>T('BC2 final'!AN27:AN30)&amp;" "&amp;T('BC2 final'!AO27:AW30)</f>
        <v>1. Finalist Stasiak Rafał  POL</v>
      </c>
      <c r="G41" s="216" t="str">
        <f>T('BC2 final'!B73:M76)&amp;" "&amp;T('BC2 final'!N73:U76)</f>
        <v>3rd place finalist 1 Mezík Róbert SVK</v>
      </c>
      <c r="H41" s="217" t="str">
        <f>T('BC4 final'!B73:M76)&amp;" "&amp;T('BC4 final'!N73:U76)</f>
        <v>3rd place finalist 1 Kaas Ondřej CZE</v>
      </c>
      <c r="J41" s="213"/>
      <c r="K41" s="213"/>
      <c r="L41" s="213"/>
      <c r="M41" s="213"/>
      <c r="N41" s="213"/>
      <c r="O41" s="213"/>
    </row>
    <row r="42" spans="1:16" s="206" customFormat="1" ht="34.5" customHeight="1" thickBot="1">
      <c r="A42" s="371"/>
      <c r="B42" s="216" t="str">
        <f>T('BC3 final'!AN51:AN54)&amp;" "&amp;T('BC3 final'!AO51:AW54)</f>
        <v>2. Finalist Parrish Karl WAL</v>
      </c>
      <c r="C42" s="216" t="str">
        <f>T('BC3 final'!B85:M88)&amp;" "&amp;T('BC3 final'!N85:U88)</f>
        <v>3rd place finalist 2 Klohna Boris SVK</v>
      </c>
      <c r="D42" s="216" t="str">
        <f>T('BC4 final'!AN51:AN54)&amp;" "&amp;T('BC4 final'!AO51:AW54)</f>
        <v>2. Finalist Andrejčík Samuel SVK</v>
      </c>
      <c r="E42" s="216"/>
      <c r="F42" s="216" t="str">
        <f>T('BC2 final'!AN51:AN54)&amp;" "&amp;T('BC2 final'!AO51:AW54)</f>
        <v>2. Finalist Kurilák Rastislav SVK</v>
      </c>
      <c r="G42" s="216" t="str">
        <f>T('BC2 final'!B85:M88)&amp;" "&amp;T('BC2 final'!N85:U88)</f>
        <v>3rd place finalist 2 Rombouts Francis  BEL</v>
      </c>
      <c r="H42" s="217" t="str">
        <f>T('BC4 final'!B85:M88)&amp;" "&amp;T('BC4 final'!N85:U88)</f>
        <v>3rd place finalist 2 Hegedűs László HUN</v>
      </c>
      <c r="J42" s="221"/>
      <c r="K42" s="221"/>
      <c r="L42" s="221"/>
      <c r="M42" s="221"/>
      <c r="N42" s="221"/>
      <c r="O42" s="221"/>
      <c r="P42" s="207"/>
    </row>
    <row r="43" spans="1:16" s="207" customFormat="1" ht="19.5" customHeight="1">
      <c r="A43" s="208" t="s">
        <v>88</v>
      </c>
      <c r="B43" s="211" t="s">
        <v>7</v>
      </c>
      <c r="C43" s="211" t="s">
        <v>7</v>
      </c>
      <c r="D43" s="211" t="s">
        <v>14</v>
      </c>
      <c r="E43" s="211"/>
      <c r="F43" s="211" t="s">
        <v>5</v>
      </c>
      <c r="G43" s="211" t="s">
        <v>5</v>
      </c>
      <c r="H43" s="211" t="s">
        <v>14</v>
      </c>
      <c r="J43" s="72"/>
      <c r="K43" s="72"/>
      <c r="L43" s="72"/>
      <c r="M43" s="72"/>
      <c r="N43" s="72"/>
      <c r="O43" s="72"/>
      <c r="P43" s="50"/>
    </row>
    <row r="44" spans="1:15" s="50" customFormat="1" ht="19.5" customHeight="1" thickBot="1">
      <c r="A44" s="214" t="s">
        <v>57</v>
      </c>
      <c r="B44" s="215" t="s">
        <v>280</v>
      </c>
      <c r="C44" s="215" t="s">
        <v>281</v>
      </c>
      <c r="D44" s="215" t="s">
        <v>251</v>
      </c>
      <c r="E44" s="215"/>
      <c r="F44" s="215" t="s">
        <v>252</v>
      </c>
      <c r="G44" s="215" t="s">
        <v>166</v>
      </c>
      <c r="H44" s="215" t="s">
        <v>245</v>
      </c>
      <c r="J44" s="73"/>
      <c r="K44" s="73"/>
      <c r="L44" s="73"/>
      <c r="M44" s="73"/>
      <c r="N44" s="73"/>
      <c r="O44" s="73"/>
    </row>
    <row r="45" spans="1:15" ht="19.5" customHeight="1" thickBot="1">
      <c r="A45" s="68" t="s">
        <v>210</v>
      </c>
      <c r="B45" s="343" t="s">
        <v>126</v>
      </c>
      <c r="C45" s="343"/>
      <c r="D45" s="343"/>
      <c r="E45" s="343"/>
      <c r="F45" s="343"/>
      <c r="G45" s="343"/>
      <c r="H45" s="344"/>
      <c r="J45" s="73"/>
      <c r="K45" s="73"/>
      <c r="L45" s="73"/>
      <c r="M45" s="73"/>
      <c r="N45" s="73"/>
      <c r="O45" s="73"/>
    </row>
    <row r="46" spans="1:15" ht="6" customHeight="1" thickBot="1">
      <c r="A46" s="93"/>
      <c r="B46" s="100"/>
      <c r="C46" s="100"/>
      <c r="D46" s="100"/>
      <c r="E46" s="100"/>
      <c r="F46" s="100"/>
      <c r="G46" s="100"/>
      <c r="H46" s="101"/>
      <c r="J46" s="73"/>
      <c r="K46" s="73"/>
      <c r="L46" s="73"/>
      <c r="M46" s="73"/>
      <c r="N46" s="73"/>
      <c r="O46" s="73"/>
    </row>
    <row r="47" spans="1:16" ht="19.5" customHeight="1" thickBot="1">
      <c r="A47" s="71">
        <v>0.7916666666666666</v>
      </c>
      <c r="B47" s="166" t="s">
        <v>152</v>
      </c>
      <c r="C47" s="167"/>
      <c r="D47" s="167"/>
      <c r="E47" s="167"/>
      <c r="F47" s="167"/>
      <c r="G47" s="167"/>
      <c r="H47" s="168"/>
      <c r="J47" s="73"/>
      <c r="K47" s="73"/>
      <c r="L47" s="73"/>
      <c r="M47" s="73"/>
      <c r="N47" s="73"/>
      <c r="O47" s="73"/>
      <c r="P47" s="46"/>
    </row>
    <row r="48" spans="1:16" s="46" customFormat="1" ht="30" customHeight="1" thickBot="1">
      <c r="A48" s="158" t="s">
        <v>207</v>
      </c>
      <c r="B48" s="45"/>
      <c r="C48" s="157"/>
      <c r="D48" s="45"/>
      <c r="E48" s="45"/>
      <c r="F48" s="45"/>
      <c r="G48" s="45"/>
      <c r="H48" s="45"/>
      <c r="J48" s="73"/>
      <c r="K48" s="73"/>
      <c r="L48" s="73"/>
      <c r="M48" s="73"/>
      <c r="N48" s="73"/>
      <c r="O48" s="73"/>
      <c r="P48" s="6"/>
    </row>
    <row r="49" spans="1:15" s="6" customFormat="1" ht="19.5" customHeight="1">
      <c r="A49" s="353" t="s">
        <v>196</v>
      </c>
      <c r="B49" s="354"/>
      <c r="C49" s="354"/>
      <c r="D49" s="354"/>
      <c r="E49" s="354"/>
      <c r="F49" s="354"/>
      <c r="G49" s="354"/>
      <c r="H49" s="355"/>
      <c r="J49" s="73"/>
      <c r="K49" s="73"/>
      <c r="L49" s="73"/>
      <c r="M49" s="73"/>
      <c r="N49" s="73"/>
      <c r="O49" s="73"/>
    </row>
    <row r="50" spans="1:15" s="6" customFormat="1" ht="19.5" customHeight="1">
      <c r="A50" s="356"/>
      <c r="B50" s="357"/>
      <c r="C50" s="357"/>
      <c r="D50" s="357"/>
      <c r="E50" s="357"/>
      <c r="F50" s="357"/>
      <c r="G50" s="357"/>
      <c r="H50" s="358"/>
      <c r="J50" s="73"/>
      <c r="K50" s="73"/>
      <c r="L50" s="73"/>
      <c r="M50" s="73"/>
      <c r="N50" s="73"/>
      <c r="O50" s="73"/>
    </row>
    <row r="51" spans="1:16" s="6" customFormat="1" ht="21.75" customHeight="1" thickBot="1">
      <c r="A51" s="359"/>
      <c r="B51" s="360"/>
      <c r="C51" s="360"/>
      <c r="D51" s="360"/>
      <c r="E51" s="360"/>
      <c r="F51" s="360"/>
      <c r="G51" s="360"/>
      <c r="H51" s="361"/>
      <c r="J51" s="73"/>
      <c r="K51" s="73"/>
      <c r="L51" s="73"/>
      <c r="M51" s="73"/>
      <c r="N51" s="73"/>
      <c r="O51" s="73"/>
      <c r="P51" s="46"/>
    </row>
    <row r="52" spans="1:16" s="46" customFormat="1" ht="5.25" customHeight="1" thickBot="1">
      <c r="A52" s="45"/>
      <c r="B52" s="45"/>
      <c r="C52" s="45"/>
      <c r="D52" s="45"/>
      <c r="E52" s="45"/>
      <c r="F52" s="45"/>
      <c r="G52" s="45"/>
      <c r="H52" s="45"/>
      <c r="J52" s="73"/>
      <c r="K52" s="73"/>
      <c r="L52" s="73"/>
      <c r="M52" s="73"/>
      <c r="N52" s="73"/>
      <c r="O52" s="73"/>
      <c r="P52" s="72"/>
    </row>
    <row r="53" spans="1:16" s="72" customFormat="1" ht="30" customHeight="1" thickBot="1">
      <c r="A53" s="350" t="s">
        <v>168</v>
      </c>
      <c r="B53" s="350"/>
      <c r="C53" s="350"/>
      <c r="D53" s="350"/>
      <c r="E53" s="350"/>
      <c r="F53" s="350"/>
      <c r="G53" s="350"/>
      <c r="H53" s="350"/>
      <c r="J53" s="73"/>
      <c r="K53" s="73"/>
      <c r="L53" s="73"/>
      <c r="M53" s="73"/>
      <c r="N53" s="73"/>
      <c r="O53" s="73"/>
      <c r="P53" s="73"/>
    </row>
    <row r="54" spans="1:8" s="73" customFormat="1" ht="30" customHeight="1" thickBot="1">
      <c r="A54" s="348" t="s">
        <v>4</v>
      </c>
      <c r="B54" s="348"/>
      <c r="C54" s="345" t="s">
        <v>5</v>
      </c>
      <c r="D54" s="345"/>
      <c r="E54" s="346" t="s">
        <v>7</v>
      </c>
      <c r="F54" s="346"/>
      <c r="G54" s="347" t="s">
        <v>14</v>
      </c>
      <c r="H54" s="347"/>
    </row>
    <row r="55" spans="1:8" s="73" customFormat="1" ht="30" customHeight="1" thickBot="1">
      <c r="A55" s="164" t="s">
        <v>23</v>
      </c>
      <c r="B55" s="164" t="s">
        <v>24</v>
      </c>
      <c r="C55" s="161" t="s">
        <v>23</v>
      </c>
      <c r="D55" s="161" t="s">
        <v>24</v>
      </c>
      <c r="E55" s="162" t="s">
        <v>23</v>
      </c>
      <c r="F55" s="162" t="s">
        <v>24</v>
      </c>
      <c r="G55" s="196" t="s">
        <v>23</v>
      </c>
      <c r="H55" s="163" t="s">
        <v>24</v>
      </c>
    </row>
    <row r="56" spans="1:8" s="73" customFormat="1" ht="45" customHeight="1">
      <c r="A56" s="193" t="str">
        <f>'BC1'!A12&amp;" "&amp;'BC1'!B12</f>
        <v>101 Opát Martin SVK</v>
      </c>
      <c r="B56" s="195" t="str">
        <f>'BC1'!A18&amp;" "&amp;'BC1'!B18</f>
        <v>102 Lamch Wojciech  POL</v>
      </c>
      <c r="C56" s="193" t="str">
        <f>'BC2'!A11&amp;" "&amp;'BC2'!B11</f>
        <v>201 Mezík Róbert SVK</v>
      </c>
      <c r="D56" s="195" t="str">
        <f>'BC2'!A18&amp;" "&amp;'BC2'!B18</f>
        <v>202 Rombouts Francis  BEL</v>
      </c>
      <c r="E56" s="195" t="str">
        <f>'BC3'!A11&amp;" "&amp;'BC3'!B11</f>
        <v>301 Peška Adam CZE</v>
      </c>
      <c r="F56" s="193" t="str">
        <f>'BC3'!A17&amp;" "&amp;'BC3'!B17</f>
        <v>302 Burianek Adam SVK</v>
      </c>
      <c r="G56" s="194" t="str">
        <f>'BC4'!A11&amp;" "&amp;'BC4'!B11</f>
        <v>401 Komar Davor CRO</v>
      </c>
      <c r="H56" s="193" t="str">
        <f>'BC4'!A18&amp;" "&amp;'BC4'!B18</f>
        <v>402 Andrejčík Samuel SVK</v>
      </c>
    </row>
    <row r="57" spans="1:8" s="73" customFormat="1" ht="45" customHeight="1">
      <c r="A57" s="146" t="str">
        <f>'BC1'!A13&amp;" "&amp;'BC1'!B13</f>
        <v>106 Pokorná Aneta CZE</v>
      </c>
      <c r="B57" s="180" t="str">
        <f>'BC1'!A19&amp;" "&amp;'BC1'!B19</f>
        <v>105 Blažková Simona CZE</v>
      </c>
      <c r="C57" s="146" t="str">
        <f>'BC2'!A12&amp;" "&amp;'BC2'!B12</f>
        <v>208 Kudláčová Kristína SVK</v>
      </c>
      <c r="D57" s="180" t="str">
        <f>'BC2'!A19&amp;" "&amp;'BC2'!B19</f>
        <v>207 Žabka Josef CZE</v>
      </c>
      <c r="E57" s="180" t="str">
        <f>'BC3'!A12&amp;" "&amp;'BC3'!B12</f>
        <v>308 Tižo Michal SVK</v>
      </c>
      <c r="F57" s="146" t="str">
        <f>'BC3'!A18&amp;" "&amp;'BC3'!B18</f>
        <v>307 Abramov Dániel HUN</v>
      </c>
      <c r="G57" s="183" t="str">
        <f>'BC4'!A12&amp;" "&amp;'BC4'!B12</f>
        <v>408 Thompson Harry ENG</v>
      </c>
      <c r="H57" s="146" t="str">
        <f>'BC4'!A19&amp;" "&amp;'BC4'!B19</f>
        <v>407 Bajtek Jan CZE</v>
      </c>
    </row>
    <row r="58" spans="1:8" s="73" customFormat="1" ht="45" customHeight="1" thickBot="1">
      <c r="A58" s="147" t="str">
        <f>'BC1'!A14&amp;" "&amp;'BC1'!B14</f>
        <v>107 Skopalová Barbora CZE</v>
      </c>
      <c r="B58" s="181" t="str">
        <f>'BC1'!A20&amp;" "&amp;'BC1'!B20</f>
        <v>108 Bartek Štefan SVK</v>
      </c>
      <c r="C58" s="148" t="str">
        <f>'BC2'!A13&amp;" "&amp;'BC2'!B13</f>
        <v>209 Sáling Hanna HUN</v>
      </c>
      <c r="D58" s="180" t="str">
        <f>'BC2'!A20&amp;" "&amp;'BC2'!B20</f>
        <v>210 Breznay Michal SVK</v>
      </c>
      <c r="E58" s="180" t="str">
        <f>'BC3'!A13&amp;" "&amp;'BC3'!B13</f>
        <v>309 Parrish Karl WAL</v>
      </c>
      <c r="F58" s="146" t="str">
        <f>'BC3'!A19&amp;" "&amp;'BC3'!B19</f>
        <v>310 Augusta Václav CZE</v>
      </c>
      <c r="G58" s="183" t="str">
        <f>'BC4'!A13&amp;" "&amp;'BC4'!B13</f>
        <v>409 Klimčo Marián SVK</v>
      </c>
      <c r="H58" s="146" t="str">
        <f>'BC4'!A20&amp;" "&amp;'BC4'!B20</f>
        <v>410 Želko Jarić  CRO</v>
      </c>
    </row>
    <row r="59" spans="1:8" s="73" customFormat="1" ht="45" customHeight="1" thickBot="1">
      <c r="A59" s="164" t="s">
        <v>25</v>
      </c>
      <c r="B59" s="151"/>
      <c r="C59" s="147" t="str">
        <f>'BC2'!A14&amp;" "&amp;'BC2'!B14</f>
        <v>216 Kreibichová Jiřina CZE</v>
      </c>
      <c r="D59" s="181" t="str">
        <f>'BC2'!A21&amp;" "&amp;'BC2'!B21</f>
        <v>215 Jankechová Eliška SVK</v>
      </c>
      <c r="E59" s="181"/>
      <c r="F59" s="147"/>
      <c r="G59" s="184" t="str">
        <f>'BC4'!A14&amp;" "&amp;'BC4'!B14</f>
        <v>416 Trószyńska Majka  POL</v>
      </c>
      <c r="H59" s="147" t="str">
        <f>'BC4'!A21&amp;" "&amp;'BC4'!B21</f>
        <v>415 Walczyk Dominik POL</v>
      </c>
    </row>
    <row r="60" spans="1:15" s="73" customFormat="1" ht="45.75" customHeight="1" thickBot="1">
      <c r="A60" s="193" t="str">
        <f>'BC1'!A24&amp;" "&amp;'BC1'!B24</f>
        <v>103 Langauer Katinka HUN</v>
      </c>
      <c r="C60" s="161" t="s">
        <v>25</v>
      </c>
      <c r="D60" s="161" t="s">
        <v>71</v>
      </c>
      <c r="E60" s="162" t="s">
        <v>25</v>
      </c>
      <c r="F60" s="162" t="s">
        <v>71</v>
      </c>
      <c r="G60" s="163" t="s">
        <v>25</v>
      </c>
      <c r="H60" s="163" t="s">
        <v>71</v>
      </c>
      <c r="J60" s="52"/>
      <c r="K60" s="52"/>
      <c r="L60" s="52"/>
      <c r="M60" s="52"/>
      <c r="N60" s="52"/>
      <c r="O60" s="52"/>
    </row>
    <row r="61" spans="1:15" s="73" customFormat="1" ht="45" customHeight="1">
      <c r="A61" s="146" t="str">
        <f>'BC1'!A25&amp;" "&amp;'BC1'!B25</f>
        <v>104 Sajdak Roman CZE</v>
      </c>
      <c r="C61" s="193" t="str">
        <f>'BC2'!A25&amp;" "&amp;'BC2'!B25</f>
        <v>203 Kurilák Rastislav SVK</v>
      </c>
      <c r="D61" s="194" t="str">
        <f>'BC2'!A32&amp;" "&amp;'BC2'!B32</f>
        <v>204 Minarech Peter SVK</v>
      </c>
      <c r="E61" s="193" t="str">
        <f>'BC3'!A23&amp;" "&amp;'BC3'!B23</f>
        <v>303 Klohna Boris SVK</v>
      </c>
      <c r="F61" s="193" t="str">
        <f>'BC3'!A29&amp;" "&amp;'BC3'!B29</f>
        <v>304 Čermáková Marcela CZE</v>
      </c>
      <c r="G61" s="193" t="str">
        <f>'BC4'!A25&amp;" "&amp;'BC4'!B25</f>
        <v>403 Hegedűs László HUN</v>
      </c>
      <c r="H61" s="193" t="str">
        <f>'BC4'!A32&amp;" "&amp;'BC4'!B32</f>
        <v>404 Osmanovič Melisa CRO</v>
      </c>
      <c r="J61" s="52"/>
      <c r="K61" s="52"/>
      <c r="L61" s="52"/>
      <c r="M61" s="52"/>
      <c r="N61" s="52"/>
      <c r="O61" s="52"/>
    </row>
    <row r="62" spans="1:15" s="73" customFormat="1" ht="45" customHeight="1" thickBot="1">
      <c r="A62" s="147" t="str">
        <f>'BC1'!A26&amp;" "&amp;'BC1'!B26</f>
        <v>109 Drotárová Daniela SVK</v>
      </c>
      <c r="C62" s="146" t="str">
        <f>'BC2'!A26&amp;" "&amp;'BC2'!B26</f>
        <v>206 Nagy Vivien HUN</v>
      </c>
      <c r="D62" s="183" t="str">
        <f>'BC2'!A33&amp;" "&amp;'BC2'!B33</f>
        <v>205 Turkovic Marko CRO</v>
      </c>
      <c r="E62" s="146" t="str">
        <f>'BC3'!A24&amp;" "&amp;'BC3'!B24</f>
        <v>306 Szőke Ádám  HUN</v>
      </c>
      <c r="F62" s="146" t="str">
        <f>'BC3'!A30&amp;" "&amp;'BC3'!B30</f>
        <v>305 Bednarek Zbigniew  POL</v>
      </c>
      <c r="G62" s="146" t="str">
        <f>'BC4'!A26&amp;" "&amp;'BC4'!B26</f>
        <v>406 Szabó Alexandra HUN</v>
      </c>
      <c r="H62" s="146" t="str">
        <f>'BC4'!A33&amp;" "&amp;'BC4'!B33</f>
        <v>405 Berkes Gergő HUN</v>
      </c>
      <c r="J62" s="52"/>
      <c r="K62" s="52"/>
      <c r="L62" s="52"/>
      <c r="M62" s="52"/>
      <c r="N62" s="52"/>
      <c r="O62" s="52"/>
    </row>
    <row r="63" spans="1:15" s="73" customFormat="1" ht="45" customHeight="1">
      <c r="A63" s="77"/>
      <c r="C63" s="148" t="str">
        <f>'BC2'!A27&amp;" "&amp;'BC2'!B27</f>
        <v>211 Sudol Lukasz POL</v>
      </c>
      <c r="D63" s="183" t="str">
        <f>'BC2'!A34&amp;" "&amp;'BC2'!B34</f>
        <v>212 Petrák František CZE</v>
      </c>
      <c r="E63" s="148" t="str">
        <f>'BC3'!A25&amp;" "&amp;'BC3'!B25</f>
        <v>311 Běhounek Alois CZE</v>
      </c>
      <c r="F63" s="146" t="str">
        <f>'BC3'!A31&amp;" "&amp;'BC3'!B31</f>
        <v>312 Hlavicová Anna CZE</v>
      </c>
      <c r="G63" s="146" t="str">
        <f>'BC4'!A27&amp;" "&amp;'BC4'!B27</f>
        <v>411 Schmid Marek CZE</v>
      </c>
      <c r="H63" s="146" t="str">
        <f>'BC4'!A34&amp;" "&amp;'BC4'!B34</f>
        <v>412 Kaas Ondřej CZE</v>
      </c>
      <c r="J63" s="52"/>
      <c r="K63" s="52"/>
      <c r="L63" s="52"/>
      <c r="M63" s="52"/>
      <c r="N63" s="52"/>
      <c r="O63" s="52"/>
    </row>
    <row r="64" spans="1:15" s="73" customFormat="1" ht="45" customHeight="1" thickBot="1">
      <c r="A64" s="77"/>
      <c r="C64" s="147" t="str">
        <f>'BC2'!A28&amp;" "&amp;'BC2'!B28</f>
        <v>214 Riečičiar Adam SVK</v>
      </c>
      <c r="D64" s="184" t="str">
        <f>'BC2'!A35&amp;" "&amp;'BC2'!B35</f>
        <v>213 Stasiak Rafał  POL</v>
      </c>
      <c r="E64" s="148"/>
      <c r="F64" s="147" t="str">
        <f>'BC3'!A32&amp;" "&amp;'BC3'!B32</f>
        <v>313 Škvarnová Ľuba SVK</v>
      </c>
      <c r="G64" s="147" t="str">
        <f>'BC4'!A28&amp;" "&amp;'BC4'!B28</f>
        <v>414 Burian Martin SVK</v>
      </c>
      <c r="H64" s="147" t="str">
        <f>'BC4'!A35&amp;" "&amp;'BC4'!B35</f>
        <v>413 Mihová Anna SVK</v>
      </c>
      <c r="J64"/>
      <c r="K64"/>
      <c r="L64"/>
      <c r="M64"/>
      <c r="N64"/>
      <c r="O64"/>
    </row>
    <row r="65" spans="1:15" s="73" customFormat="1" ht="45" customHeight="1">
      <c r="A65" s="77"/>
      <c r="B65" s="74"/>
      <c r="C65" s="75"/>
      <c r="D65" s="75"/>
      <c r="E65" s="75"/>
      <c r="F65" s="75"/>
      <c r="G65" s="75"/>
      <c r="J65"/>
      <c r="K65"/>
      <c r="L65"/>
      <c r="M65"/>
      <c r="N65"/>
      <c r="O65"/>
    </row>
    <row r="66" spans="1:15" s="73" customFormat="1" ht="45" customHeight="1">
      <c r="A66" s="52"/>
      <c r="B66" s="74"/>
      <c r="C66" s="75"/>
      <c r="D66" s="75"/>
      <c r="E66" s="75"/>
      <c r="F66" s="75"/>
      <c r="G66" s="52"/>
      <c r="J66"/>
      <c r="K66"/>
      <c r="L66"/>
      <c r="M66"/>
      <c r="N66"/>
      <c r="O66"/>
    </row>
    <row r="67" spans="1:15" s="73" customFormat="1" ht="45" customHeight="1">
      <c r="A67" s="52"/>
      <c r="B67" s="74"/>
      <c r="C67" s="75"/>
      <c r="D67" s="75"/>
      <c r="E67" s="75"/>
      <c r="F67" s="75"/>
      <c r="G67" s="52"/>
      <c r="J67"/>
      <c r="K67"/>
      <c r="L67"/>
      <c r="M67"/>
      <c r="N67"/>
      <c r="O67"/>
    </row>
    <row r="68" spans="1:15" s="73" customFormat="1" ht="45" customHeight="1">
      <c r="A68" s="52"/>
      <c r="B68" s="74"/>
      <c r="C68" s="75"/>
      <c r="D68" s="75"/>
      <c r="E68" s="75"/>
      <c r="F68" s="75"/>
      <c r="G68" s="52"/>
      <c r="J68"/>
      <c r="K68"/>
      <c r="L68"/>
      <c r="M68"/>
      <c r="N68"/>
      <c r="O68"/>
    </row>
    <row r="69" spans="1:16" s="73" customFormat="1" ht="45" customHeight="1">
      <c r="A69" s="52"/>
      <c r="B69" s="52"/>
      <c r="C69" s="74"/>
      <c r="D69" s="74"/>
      <c r="E69" s="75"/>
      <c r="F69" s="75"/>
      <c r="G69" s="52"/>
      <c r="J69"/>
      <c r="K69"/>
      <c r="L69"/>
      <c r="M69"/>
      <c r="N69"/>
      <c r="O69"/>
      <c r="P69" s="52"/>
    </row>
    <row r="70" spans="1:15" s="52" customFormat="1" ht="19.5" customHeight="1">
      <c r="A70" s="10"/>
      <c r="G70" s="49"/>
      <c r="H70" s="73"/>
      <c r="J70"/>
      <c r="K70"/>
      <c r="L70"/>
      <c r="M70"/>
      <c r="N70"/>
      <c r="O70"/>
    </row>
    <row r="71" spans="1:15" s="52" customFormat="1" ht="19.5" customHeight="1">
      <c r="A71" s="10"/>
      <c r="G71"/>
      <c r="J71"/>
      <c r="K71"/>
      <c r="L71"/>
      <c r="M71"/>
      <c r="N71"/>
      <c r="O71"/>
    </row>
    <row r="72" spans="1:15" s="52" customFormat="1" ht="19.5" customHeight="1">
      <c r="A72" s="10"/>
      <c r="G72"/>
      <c r="J72"/>
      <c r="K72"/>
      <c r="L72"/>
      <c r="M72"/>
      <c r="N72"/>
      <c r="O72"/>
    </row>
    <row r="73" spans="1:16" s="52" customFormat="1" ht="19.5" customHeight="1">
      <c r="A73" s="8"/>
      <c r="B73"/>
      <c r="G73"/>
      <c r="J73"/>
      <c r="K73"/>
      <c r="L73"/>
      <c r="M73"/>
      <c r="N73"/>
      <c r="O73"/>
      <c r="P73"/>
    </row>
    <row r="74" spans="1:8" ht="15">
      <c r="A74" s="8"/>
      <c r="C74" s="49"/>
      <c r="D74" s="49"/>
      <c r="E74" s="49"/>
      <c r="H74" s="52"/>
    </row>
    <row r="75" spans="1:8" ht="15">
      <c r="A75" s="8"/>
      <c r="H75" s="49"/>
    </row>
    <row r="76" ht="15">
      <c r="A76" s="9"/>
    </row>
    <row r="77" ht="15">
      <c r="A77" s="9"/>
    </row>
    <row r="78" ht="15">
      <c r="A78" s="9"/>
    </row>
    <row r="79" ht="15">
      <c r="A79" s="9"/>
    </row>
  </sheetData>
  <sheetProtection/>
  <mergeCells count="20">
    <mergeCell ref="A49:H51"/>
    <mergeCell ref="A53:H53"/>
    <mergeCell ref="A54:B54"/>
    <mergeCell ref="C54:D54"/>
    <mergeCell ref="E54:F54"/>
    <mergeCell ref="G54:H54"/>
    <mergeCell ref="B45:H45"/>
    <mergeCell ref="A21:A22"/>
    <mergeCell ref="B25:H25"/>
    <mergeCell ref="A29:A30"/>
    <mergeCell ref="A33:A34"/>
    <mergeCell ref="A37:A38"/>
    <mergeCell ref="A41:A42"/>
    <mergeCell ref="B27:H27"/>
    <mergeCell ref="A1:H3"/>
    <mergeCell ref="A4:H4"/>
    <mergeCell ref="B7:H7"/>
    <mergeCell ref="A13:A14"/>
    <mergeCell ref="A17:A18"/>
    <mergeCell ref="A9:A10"/>
  </mergeCells>
  <printOptions/>
  <pageMargins left="0.25" right="0.25" top="0.75" bottom="0.75" header="0.3" footer="0.3"/>
  <pageSetup fitToHeight="1" fitToWidth="1" horizontalDpi="600" verticalDpi="600" orientation="landscape" paperSize="9" scale="54" r:id="rId2"/>
  <rowBreaks count="1" manualBreakCount="1">
    <brk id="48" max="7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46">
      <selection activeCell="L60" sqref="L60"/>
    </sheetView>
  </sheetViews>
  <sheetFormatPr defaultColWidth="9.140625" defaultRowHeight="15"/>
  <cols>
    <col min="1" max="1" width="10.28125" style="3" customWidth="1"/>
    <col min="2" max="2" width="22.421875" style="3" customWidth="1"/>
    <col min="3" max="3" width="6.57421875" style="3" customWidth="1"/>
    <col min="4" max="4" width="10.140625" style="3" customWidth="1"/>
    <col min="5" max="5" width="9.57421875" style="3" customWidth="1"/>
    <col min="6" max="6" width="8.7109375" style="58" customWidth="1"/>
    <col min="7" max="7" width="15.140625" style="3" customWidth="1"/>
    <col min="8" max="16384" width="9.140625" style="3" customWidth="1"/>
  </cols>
  <sheetData>
    <row r="1" spans="1:7" ht="16.5">
      <c r="A1" s="372" t="s">
        <v>196</v>
      </c>
      <c r="B1" s="372"/>
      <c r="C1" s="372"/>
      <c r="D1" s="372"/>
      <c r="E1" s="372"/>
      <c r="F1" s="372"/>
      <c r="G1" s="372"/>
    </row>
    <row r="2" spans="1:7" ht="16.5">
      <c r="A2" s="372" t="s">
        <v>101</v>
      </c>
      <c r="B2" s="372"/>
      <c r="C2" s="372"/>
      <c r="D2" s="372"/>
      <c r="E2" s="372"/>
      <c r="F2" s="372"/>
      <c r="G2" s="372"/>
    </row>
    <row r="3" ht="12.75">
      <c r="A3" s="3" t="s">
        <v>99</v>
      </c>
    </row>
    <row r="4" spans="1:7" ht="45" customHeight="1">
      <c r="A4" s="89" t="s">
        <v>47</v>
      </c>
      <c r="B4" s="159"/>
      <c r="C4" s="86" t="s">
        <v>287</v>
      </c>
      <c r="D4" s="86" t="s">
        <v>97</v>
      </c>
      <c r="E4" s="86" t="s">
        <v>171</v>
      </c>
      <c r="F4" s="86" t="s">
        <v>98</v>
      </c>
      <c r="G4" s="86" t="s">
        <v>100</v>
      </c>
    </row>
    <row r="5" spans="1:7" ht="15" customHeight="1">
      <c r="A5" s="88">
        <v>1</v>
      </c>
      <c r="B5" s="5" t="str">
        <f>T('BC1 final'!BD14:BM17)</f>
        <v>Sajdak Roman CZE</v>
      </c>
      <c r="C5" s="48"/>
      <c r="D5" s="48"/>
      <c r="E5" s="48"/>
      <c r="F5" s="48"/>
      <c r="G5" s="48">
        <v>1</v>
      </c>
    </row>
    <row r="6" spans="1:7" ht="15" customHeight="1">
      <c r="A6" s="88">
        <v>2</v>
      </c>
      <c r="B6" s="5" t="str">
        <f>T('BC1 final'!BD19:BM22)</f>
        <v>Lamch Wojciech  POL</v>
      </c>
      <c r="C6" s="48"/>
      <c r="D6" s="48"/>
      <c r="E6" s="48"/>
      <c r="F6" s="48"/>
      <c r="G6" s="48">
        <v>2</v>
      </c>
    </row>
    <row r="7" spans="1:7" ht="15" customHeight="1">
      <c r="A7" s="88">
        <v>3</v>
      </c>
      <c r="B7" s="5" t="str">
        <f>T('BC1 final'!BD24:BM26)</f>
        <v>Skopalová Barbora CZE</v>
      </c>
      <c r="C7" s="48"/>
      <c r="D7" s="48"/>
      <c r="E7" s="48"/>
      <c r="F7" s="48"/>
      <c r="G7" s="48">
        <v>3</v>
      </c>
    </row>
    <row r="8" spans="1:7" ht="15" customHeight="1">
      <c r="A8" s="88">
        <v>4</v>
      </c>
      <c r="B8" s="5" t="str">
        <f>T('BC1 final'!N85:U88)</f>
        <v>Blažková Simona CZE</v>
      </c>
      <c r="C8" s="48"/>
      <c r="D8" s="48"/>
      <c r="E8" s="48"/>
      <c r="F8" s="48"/>
      <c r="G8" s="48">
        <v>4</v>
      </c>
    </row>
    <row r="9" spans="1:7" ht="15" customHeight="1">
      <c r="A9" s="88">
        <v>5</v>
      </c>
      <c r="B9" s="5" t="str">
        <f>'BC1'!B24</f>
        <v>Langauer Katinka HUN</v>
      </c>
      <c r="C9" s="160">
        <v>1</v>
      </c>
      <c r="D9" s="160">
        <v>0</v>
      </c>
      <c r="E9" s="126"/>
      <c r="F9" s="48"/>
      <c r="G9" s="87"/>
    </row>
    <row r="10" spans="1:7" ht="15" customHeight="1">
      <c r="A10" s="88">
        <v>6</v>
      </c>
      <c r="B10" s="5" t="str">
        <f>'BC1'!B13</f>
        <v>Pokorná Aneta CZE</v>
      </c>
      <c r="C10" s="160">
        <v>1</v>
      </c>
      <c r="D10" s="160">
        <v>-2</v>
      </c>
      <c r="E10" s="126"/>
      <c r="F10" s="48"/>
      <c r="G10" s="87"/>
    </row>
    <row r="11" spans="1:7" ht="15" customHeight="1">
      <c r="A11" s="88">
        <v>7</v>
      </c>
      <c r="B11" s="5" t="str">
        <f>'BC1'!B12</f>
        <v>Opát Martin SVK</v>
      </c>
      <c r="C11" s="160">
        <v>0</v>
      </c>
      <c r="D11" s="160">
        <v>-4</v>
      </c>
      <c r="E11" s="126"/>
      <c r="F11" s="48"/>
      <c r="G11" s="87"/>
    </row>
    <row r="12" spans="1:7" ht="15" customHeight="1">
      <c r="A12" s="88">
        <v>8</v>
      </c>
      <c r="B12" s="5" t="str">
        <f>'BC1'!B26</f>
        <v>Drotárová Daniela SVK</v>
      </c>
      <c r="C12" s="160">
        <v>0</v>
      </c>
      <c r="D12" s="160">
        <v>-13</v>
      </c>
      <c r="E12" s="126"/>
      <c r="F12" s="48"/>
      <c r="G12" s="87"/>
    </row>
    <row r="13" spans="1:7" ht="15" customHeight="1">
      <c r="A13" s="88">
        <v>9</v>
      </c>
      <c r="B13" s="5" t="str">
        <f>'BC1'!B20</f>
        <v>Bartek Štefan SVK</v>
      </c>
      <c r="C13" s="160">
        <v>0</v>
      </c>
      <c r="D13" s="160">
        <v>-24</v>
      </c>
      <c r="E13" s="126"/>
      <c r="F13" s="48"/>
      <c r="G13" s="87"/>
    </row>
    <row r="15" ht="12.75">
      <c r="A15" s="3" t="s">
        <v>102</v>
      </c>
    </row>
    <row r="16" spans="1:7" ht="45" customHeight="1">
      <c r="A16" s="89" t="s">
        <v>47</v>
      </c>
      <c r="B16" s="159"/>
      <c r="C16" s="86" t="s">
        <v>287</v>
      </c>
      <c r="D16" s="86" t="s">
        <v>97</v>
      </c>
      <c r="E16" s="86" t="s">
        <v>171</v>
      </c>
      <c r="F16" s="86" t="s">
        <v>98</v>
      </c>
      <c r="G16" s="86" t="s">
        <v>100</v>
      </c>
    </row>
    <row r="17" spans="1:7" ht="12.75">
      <c r="A17" s="88">
        <v>1</v>
      </c>
      <c r="B17" s="5" t="str">
        <f>T('BC2 final'!BD13:BM16)</f>
        <v>Kurilák Rastislav SVK</v>
      </c>
      <c r="C17" s="48"/>
      <c r="D17" s="48"/>
      <c r="E17" s="48"/>
      <c r="F17" s="48"/>
      <c r="G17" s="48">
        <v>1</v>
      </c>
    </row>
    <row r="18" spans="1:7" ht="12.75">
      <c r="A18" s="88">
        <v>2</v>
      </c>
      <c r="B18" s="5" t="str">
        <f>T('BC2 final'!BD18:BM21)</f>
        <v>Stasiak Rafał  POL</v>
      </c>
      <c r="C18" s="48"/>
      <c r="D18" s="48"/>
      <c r="E18" s="48"/>
      <c r="F18" s="48"/>
      <c r="G18" s="48">
        <v>2</v>
      </c>
    </row>
    <row r="19" spans="1:7" ht="12.75">
      <c r="A19" s="88">
        <v>3</v>
      </c>
      <c r="B19" s="5" t="str">
        <f>T('BC2 final'!BD24:BM27)</f>
        <v>Rombouts Francis  BEL</v>
      </c>
      <c r="C19" s="48"/>
      <c r="D19" s="48"/>
      <c r="E19" s="48"/>
      <c r="F19" s="48"/>
      <c r="G19" s="48">
        <v>3</v>
      </c>
    </row>
    <row r="20" spans="1:7" ht="12.75">
      <c r="A20" s="88">
        <v>4</v>
      </c>
      <c r="B20" s="5" t="str">
        <f>T('BC2 final'!N73:U76)</f>
        <v>Mezík Róbert SVK</v>
      </c>
      <c r="C20" s="48"/>
      <c r="D20" s="48"/>
      <c r="E20" s="48"/>
      <c r="F20" s="48"/>
      <c r="G20" s="48">
        <v>4</v>
      </c>
    </row>
    <row r="21" spans="1:7" ht="12.75">
      <c r="A21" s="88">
        <v>5</v>
      </c>
      <c r="B21" s="5" t="str">
        <f>T('BC2 final'!I24:R27)</f>
        <v>Žabka Josef CZE</v>
      </c>
      <c r="C21" s="48"/>
      <c r="D21" s="48"/>
      <c r="E21" s="48">
        <v>-3</v>
      </c>
      <c r="F21" s="48">
        <v>2</v>
      </c>
      <c r="G21" s="48">
        <v>5</v>
      </c>
    </row>
    <row r="22" spans="1:7" ht="12.75">
      <c r="A22" s="88">
        <v>6</v>
      </c>
      <c r="B22" s="5" t="str">
        <f>T('BC2 final'!I48:R51)</f>
        <v>Kreibichová Jiřina CZE</v>
      </c>
      <c r="C22" s="48"/>
      <c r="D22" s="48"/>
      <c r="E22" s="48">
        <v>-3</v>
      </c>
      <c r="F22" s="48">
        <v>1</v>
      </c>
      <c r="G22" s="48">
        <v>6</v>
      </c>
    </row>
    <row r="23" spans="1:7" ht="12.75">
      <c r="A23" s="88">
        <v>7</v>
      </c>
      <c r="B23" s="5" t="str">
        <f>T('BC2 final'!I30:R33)</f>
        <v>Nagy Vivien HUN</v>
      </c>
      <c r="C23" s="48"/>
      <c r="D23" s="48"/>
      <c r="E23" s="48">
        <v>-4</v>
      </c>
      <c r="F23" s="48"/>
      <c r="G23" s="48">
        <v>7</v>
      </c>
    </row>
    <row r="24" spans="1:7" ht="12.75">
      <c r="A24" s="88">
        <v>8</v>
      </c>
      <c r="B24" s="5" t="str">
        <f>T('BC2 final'!I54:R57)</f>
        <v>Petrák František CZE</v>
      </c>
      <c r="C24" s="48"/>
      <c r="D24" s="48"/>
      <c r="E24" s="48">
        <v>-7</v>
      </c>
      <c r="F24" s="48"/>
      <c r="G24" s="48">
        <v>8</v>
      </c>
    </row>
    <row r="25" spans="1:7" ht="12.75">
      <c r="A25" s="88">
        <v>9</v>
      </c>
      <c r="B25" s="5" t="str">
        <f>'BC2'!B13</f>
        <v>Sáling Hanna HUN</v>
      </c>
      <c r="C25" s="160">
        <v>1</v>
      </c>
      <c r="D25" s="48">
        <v>-2</v>
      </c>
      <c r="E25" s="48" t="s">
        <v>289</v>
      </c>
      <c r="F25" s="160"/>
      <c r="G25" s="87"/>
    </row>
    <row r="26" spans="1:7" ht="12.75">
      <c r="A26" s="88">
        <v>10</v>
      </c>
      <c r="B26" s="5" t="str">
        <f>'BC2'!B32</f>
        <v>Minarech Peter SVK</v>
      </c>
      <c r="C26" s="160">
        <v>1</v>
      </c>
      <c r="D26" s="48">
        <v>-6</v>
      </c>
      <c r="E26" s="48"/>
      <c r="F26" s="160"/>
      <c r="G26" s="87"/>
    </row>
    <row r="27" spans="1:7" ht="12.75">
      <c r="A27" s="88">
        <v>11</v>
      </c>
      <c r="B27" s="5" t="str">
        <f>'BC2'!B33</f>
        <v>Turkovic Marko CRO</v>
      </c>
      <c r="C27" s="160">
        <v>1</v>
      </c>
      <c r="D27" s="48">
        <v>-9</v>
      </c>
      <c r="E27" s="48"/>
      <c r="F27" s="160"/>
      <c r="G27" s="87"/>
    </row>
    <row r="28" spans="1:7" ht="12.75">
      <c r="A28" s="88">
        <v>12</v>
      </c>
      <c r="B28" s="5" t="str">
        <f>'BC2'!B21</f>
        <v>Jankechová Eliška SVK</v>
      </c>
      <c r="C28" s="160">
        <v>1</v>
      </c>
      <c r="D28" s="48">
        <v>-17</v>
      </c>
      <c r="E28" s="48"/>
      <c r="F28" s="160">
        <v>5</v>
      </c>
      <c r="G28" s="87"/>
    </row>
    <row r="29" spans="1:7" ht="12.75">
      <c r="A29" s="88">
        <v>12</v>
      </c>
      <c r="B29" s="5" t="str">
        <f>'BC2'!B28</f>
        <v>Riečičiar Adam SVK</v>
      </c>
      <c r="C29" s="160">
        <v>1</v>
      </c>
      <c r="D29" s="48">
        <v>-17</v>
      </c>
      <c r="E29" s="48"/>
      <c r="F29" s="160">
        <v>5</v>
      </c>
      <c r="G29" s="87"/>
    </row>
    <row r="30" spans="1:7" ht="12.75">
      <c r="A30" s="88">
        <v>14</v>
      </c>
      <c r="B30" s="5" t="str">
        <f>'BC2'!B27</f>
        <v>Sudol Lukasz POL</v>
      </c>
      <c r="C30" s="160">
        <v>0</v>
      </c>
      <c r="D30" s="48">
        <v>-9</v>
      </c>
      <c r="E30" s="48"/>
      <c r="F30" s="160"/>
      <c r="G30" s="87"/>
    </row>
    <row r="31" spans="1:7" ht="12.75">
      <c r="A31" s="88">
        <v>15</v>
      </c>
      <c r="B31" s="5" t="str">
        <f>'BC2'!B20</f>
        <v>Breznay Michal SVK</v>
      </c>
      <c r="C31" s="160">
        <v>0</v>
      </c>
      <c r="D31" s="48">
        <v>-20</v>
      </c>
      <c r="E31" s="48"/>
      <c r="F31" s="160">
        <v>6</v>
      </c>
      <c r="G31" s="87"/>
    </row>
    <row r="32" spans="1:7" ht="12.75">
      <c r="A32" s="88">
        <v>16</v>
      </c>
      <c r="B32" s="5" t="str">
        <f>'BC2'!B12</f>
        <v>Kudláčová Kristína SVK</v>
      </c>
      <c r="C32" s="160">
        <v>0</v>
      </c>
      <c r="D32" s="48">
        <v>-20</v>
      </c>
      <c r="E32" s="48"/>
      <c r="F32" s="160">
        <v>4</v>
      </c>
      <c r="G32" s="87"/>
    </row>
    <row r="34" ht="12.75">
      <c r="A34" s="3" t="s">
        <v>103</v>
      </c>
    </row>
    <row r="35" spans="1:7" ht="45" customHeight="1">
      <c r="A35" s="89" t="s">
        <v>47</v>
      </c>
      <c r="B35" s="159"/>
      <c r="C35" s="86" t="s">
        <v>287</v>
      </c>
      <c r="D35" s="86" t="s">
        <v>97</v>
      </c>
      <c r="E35" s="86" t="s">
        <v>171</v>
      </c>
      <c r="F35" s="86" t="s">
        <v>98</v>
      </c>
      <c r="G35" s="86" t="s">
        <v>100</v>
      </c>
    </row>
    <row r="36" spans="1:7" ht="12.75">
      <c r="A36" s="88">
        <v>1</v>
      </c>
      <c r="B36" s="5" t="str">
        <f>T('BC3 final'!BD13:BM16)</f>
        <v>Běhounek Alois CZE</v>
      </c>
      <c r="C36" s="48"/>
      <c r="D36" s="48"/>
      <c r="E36" s="48"/>
      <c r="F36" s="48"/>
      <c r="G36" s="48">
        <v>1</v>
      </c>
    </row>
    <row r="37" spans="1:7" ht="12.75">
      <c r="A37" s="88">
        <v>2</v>
      </c>
      <c r="B37" s="5" t="str">
        <f>T('BC3 final'!BD18:BM21)</f>
        <v>Parrish Karl WAL</v>
      </c>
      <c r="C37" s="48"/>
      <c r="D37" s="48"/>
      <c r="E37" s="48"/>
      <c r="F37" s="48"/>
      <c r="G37" s="48">
        <v>2</v>
      </c>
    </row>
    <row r="38" spans="1:7" ht="12.75">
      <c r="A38" s="88">
        <v>3</v>
      </c>
      <c r="B38" s="5" t="str">
        <f>T('BC3 final'!BD24:BM27)</f>
        <v>Klohna Boris SVK</v>
      </c>
      <c r="C38" s="48"/>
      <c r="D38" s="48"/>
      <c r="E38" s="48"/>
      <c r="F38" s="48"/>
      <c r="G38" s="48">
        <v>3</v>
      </c>
    </row>
    <row r="39" spans="1:7" ht="12.75">
      <c r="A39" s="88">
        <v>4</v>
      </c>
      <c r="B39" s="5" t="str">
        <f>T('BC3 final'!N73:U76)</f>
        <v>Peška Adam CZE</v>
      </c>
      <c r="C39" s="48"/>
      <c r="D39" s="48"/>
      <c r="E39" s="48"/>
      <c r="F39" s="48"/>
      <c r="G39" s="48">
        <v>4</v>
      </c>
    </row>
    <row r="40" spans="1:7" ht="12.75">
      <c r="A40" s="88">
        <v>5</v>
      </c>
      <c r="B40" s="5" t="str">
        <f>T('BC3 final'!I24:R27)</f>
        <v>Burianek Adam SVK</v>
      </c>
      <c r="C40" s="48"/>
      <c r="D40" s="48"/>
      <c r="E40" s="48">
        <v>0</v>
      </c>
      <c r="F40" s="48">
        <v>5</v>
      </c>
      <c r="G40" s="48">
        <v>5</v>
      </c>
    </row>
    <row r="41" spans="1:7" ht="12.75">
      <c r="A41" s="88">
        <v>6</v>
      </c>
      <c r="B41" s="5" t="str">
        <f>T('BC3 final'!I36:R39)</f>
        <v>Čermáková Marcela CZE</v>
      </c>
      <c r="C41" s="48"/>
      <c r="D41" s="48"/>
      <c r="E41" s="48">
        <v>0</v>
      </c>
      <c r="F41" s="48">
        <v>3</v>
      </c>
      <c r="G41" s="48">
        <v>6</v>
      </c>
    </row>
    <row r="42" spans="1:7" ht="12.75">
      <c r="A42" s="88">
        <v>7</v>
      </c>
      <c r="B42" s="5" t="str">
        <f>T('BC3 final'!I42:R45)</f>
        <v>Augusta Václav CZE</v>
      </c>
      <c r="C42" s="48"/>
      <c r="D42" s="48"/>
      <c r="E42" s="48">
        <v>-1</v>
      </c>
      <c r="F42" s="48"/>
      <c r="G42" s="48">
        <v>7</v>
      </c>
    </row>
    <row r="43" spans="1:7" ht="12.75">
      <c r="A43" s="88">
        <v>8</v>
      </c>
      <c r="B43" s="5" t="str">
        <f>T('BC3 final'!I54:R57)</f>
        <v>Bednarek Zbigniew  POL</v>
      </c>
      <c r="C43" s="48"/>
      <c r="D43" s="48"/>
      <c r="E43" s="48">
        <v>-3</v>
      </c>
      <c r="F43" s="48"/>
      <c r="G43" s="48">
        <v>8</v>
      </c>
    </row>
    <row r="44" spans="1:7" ht="12.75">
      <c r="A44" s="88">
        <v>9</v>
      </c>
      <c r="B44" s="5" t="str">
        <f>'BC3'!B12</f>
        <v>Tižo Michal SVK</v>
      </c>
      <c r="C44" s="160"/>
      <c r="D44" s="160">
        <v>4</v>
      </c>
      <c r="E44" s="48"/>
      <c r="F44" s="48"/>
      <c r="G44" s="87"/>
    </row>
    <row r="45" spans="1:7" ht="12.75">
      <c r="A45" s="88">
        <v>10</v>
      </c>
      <c r="B45" s="5" t="str">
        <f>'BC3'!B18</f>
        <v>Abramov Dániel HUN</v>
      </c>
      <c r="C45" s="160"/>
      <c r="D45" s="160">
        <v>-5</v>
      </c>
      <c r="E45" s="48"/>
      <c r="F45" s="48"/>
      <c r="G45" s="87"/>
    </row>
    <row r="46" spans="1:7" ht="12.75">
      <c r="A46" s="88">
        <v>11</v>
      </c>
      <c r="B46" s="5" t="str">
        <f>'BC3'!B31</f>
        <v>Hlavicová Anna CZE</v>
      </c>
      <c r="C46" s="160"/>
      <c r="D46" s="160">
        <v>-7</v>
      </c>
      <c r="E46" s="48"/>
      <c r="F46" s="160"/>
      <c r="G46" s="87"/>
    </row>
    <row r="47" spans="1:7" ht="12.75">
      <c r="A47" s="88">
        <v>12</v>
      </c>
      <c r="B47" s="5" t="str">
        <f>'BC3'!B24</f>
        <v>Szőke Ádám  HUN</v>
      </c>
      <c r="C47" s="160" t="s">
        <v>288</v>
      </c>
      <c r="D47" s="160">
        <v>-10</v>
      </c>
      <c r="E47" s="48"/>
      <c r="F47" s="48">
        <v>8</v>
      </c>
      <c r="G47" s="87"/>
    </row>
    <row r="48" spans="1:7" ht="12.75">
      <c r="A48" s="88">
        <v>13</v>
      </c>
      <c r="B48" s="5" t="str">
        <f>'BC3'!B32</f>
        <v>Škvarnová Ľuba SVK</v>
      </c>
      <c r="C48" s="160" t="s">
        <v>288</v>
      </c>
      <c r="D48" s="160">
        <v>-10</v>
      </c>
      <c r="E48" s="48"/>
      <c r="F48" s="48">
        <v>3</v>
      </c>
      <c r="G48" s="87"/>
    </row>
    <row r="50" ht="12.75">
      <c r="A50" s="3" t="s">
        <v>104</v>
      </c>
    </row>
    <row r="51" spans="1:7" ht="45" customHeight="1">
      <c r="A51" s="89" t="s">
        <v>47</v>
      </c>
      <c r="B51" s="159"/>
      <c r="C51" s="86" t="s">
        <v>287</v>
      </c>
      <c r="D51" s="86" t="s">
        <v>97</v>
      </c>
      <c r="E51" s="86" t="s">
        <v>171</v>
      </c>
      <c r="F51" s="86" t="s">
        <v>98</v>
      </c>
      <c r="G51" s="86" t="s">
        <v>100</v>
      </c>
    </row>
    <row r="52" spans="1:7" ht="12.75">
      <c r="A52" s="88">
        <v>1</v>
      </c>
      <c r="B52" s="5" t="str">
        <f>T('BC4 final'!BD13:BM16)</f>
        <v>Andrejčík Samuel SVK</v>
      </c>
      <c r="C52" s="48"/>
      <c r="D52" s="48"/>
      <c r="E52" s="48"/>
      <c r="F52" s="48"/>
      <c r="G52" s="48">
        <v>1</v>
      </c>
    </row>
    <row r="53" spans="1:7" ht="12.75">
      <c r="A53" s="88">
        <v>2</v>
      </c>
      <c r="B53" s="5" t="str">
        <f>T('BC4 final'!BD18:BM21)</f>
        <v>Komar Davor CRO</v>
      </c>
      <c r="C53" s="48"/>
      <c r="D53" s="48"/>
      <c r="E53" s="48"/>
      <c r="F53" s="48"/>
      <c r="G53" s="48">
        <v>2</v>
      </c>
    </row>
    <row r="54" spans="1:7" ht="12.75">
      <c r="A54" s="88">
        <v>3</v>
      </c>
      <c r="B54" s="5" t="str">
        <f>T('BC4 final'!BD24:BM27)</f>
        <v>Hegedűs László HUN</v>
      </c>
      <c r="C54" s="48"/>
      <c r="D54" s="48"/>
      <c r="E54" s="48"/>
      <c r="F54" s="48"/>
      <c r="G54" s="48">
        <v>3</v>
      </c>
    </row>
    <row r="55" spans="1:7" ht="12.75">
      <c r="A55" s="88">
        <v>4</v>
      </c>
      <c r="B55" s="5" t="str">
        <f>T('BC4 final'!N73:U76)</f>
        <v>Kaas Ondřej CZE</v>
      </c>
      <c r="C55" s="48"/>
      <c r="D55" s="48"/>
      <c r="E55" s="48"/>
      <c r="F55" s="48"/>
      <c r="G55" s="48">
        <v>4</v>
      </c>
    </row>
    <row r="56" spans="1:7" ht="12.75">
      <c r="A56" s="88">
        <v>5</v>
      </c>
      <c r="B56" s="5" t="str">
        <f>T('BC4 final'!I54:R57)</f>
        <v>Osmanovič Melisa CRO</v>
      </c>
      <c r="C56" s="160"/>
      <c r="D56" s="160"/>
      <c r="E56" s="48">
        <v>0</v>
      </c>
      <c r="F56" s="48"/>
      <c r="G56" s="48">
        <v>5</v>
      </c>
    </row>
    <row r="57" spans="1:7" ht="12.75">
      <c r="A57" s="88">
        <v>6</v>
      </c>
      <c r="B57" s="5" t="str">
        <f>T('BC4 final'!I48:R51)</f>
        <v>Klimčo Marián SVK</v>
      </c>
      <c r="C57" s="160"/>
      <c r="D57" s="160"/>
      <c r="E57" s="48">
        <v>-3</v>
      </c>
      <c r="F57" s="48"/>
      <c r="G57" s="48">
        <v>6</v>
      </c>
    </row>
    <row r="58" spans="1:7" ht="12.75">
      <c r="A58" s="88">
        <v>7</v>
      </c>
      <c r="B58" s="5" t="str">
        <f>T('BC4 final'!I30:R33)</f>
        <v>Szabó Alexandra HUN</v>
      </c>
      <c r="C58" s="160"/>
      <c r="D58" s="160"/>
      <c r="E58" s="48">
        <v>-4</v>
      </c>
      <c r="F58" s="48"/>
      <c r="G58" s="48">
        <v>7</v>
      </c>
    </row>
    <row r="59" spans="1:7" ht="12.75">
      <c r="A59" s="88">
        <v>8</v>
      </c>
      <c r="B59" s="5" t="str">
        <f>T('BC4 final'!I24:R27)</f>
        <v>Walczyk Dominik POL</v>
      </c>
      <c r="C59" s="160"/>
      <c r="D59" s="160"/>
      <c r="E59" s="48">
        <v>-10</v>
      </c>
      <c r="F59" s="48"/>
      <c r="G59" s="48">
        <v>8</v>
      </c>
    </row>
    <row r="60" spans="1:7" ht="12.75">
      <c r="A60" s="88">
        <v>9</v>
      </c>
      <c r="B60" s="5" t="str">
        <f>'BC4'!B19</f>
        <v>Bajtek Jan CZE</v>
      </c>
      <c r="C60" s="160">
        <v>1</v>
      </c>
      <c r="D60" s="160">
        <v>1</v>
      </c>
      <c r="E60" s="48"/>
      <c r="F60" s="160"/>
      <c r="G60" s="87"/>
    </row>
    <row r="61" spans="1:7" ht="12.75">
      <c r="A61" s="88">
        <v>10</v>
      </c>
      <c r="B61" s="5" t="str">
        <f>'BC4'!B33</f>
        <v>Berkes Gergő HUN</v>
      </c>
      <c r="C61" s="160">
        <v>1</v>
      </c>
      <c r="D61" s="160">
        <v>-13</v>
      </c>
      <c r="E61" s="48"/>
      <c r="F61" s="160"/>
      <c r="G61" s="87"/>
    </row>
    <row r="62" spans="1:7" ht="12.75">
      <c r="A62" s="88">
        <v>11</v>
      </c>
      <c r="B62" s="5" t="str">
        <f>'BC4'!B27</f>
        <v>Schmid Marek CZE</v>
      </c>
      <c r="C62" s="160">
        <v>1</v>
      </c>
      <c r="D62" s="160">
        <v>-8</v>
      </c>
      <c r="E62" s="48"/>
      <c r="F62" s="160"/>
      <c r="G62" s="87"/>
    </row>
    <row r="63" spans="1:7" ht="12.75">
      <c r="A63" s="88">
        <v>12</v>
      </c>
      <c r="B63" s="5" t="str">
        <f>'BC4'!B14</f>
        <v>Trószyńska Majka  POL</v>
      </c>
      <c r="C63" s="160">
        <v>1</v>
      </c>
      <c r="D63" s="160">
        <v>-13</v>
      </c>
      <c r="E63" s="48"/>
      <c r="F63" s="160"/>
      <c r="G63" s="87"/>
    </row>
    <row r="64" spans="1:7" ht="12.75">
      <c r="A64" s="88">
        <v>13</v>
      </c>
      <c r="B64" s="5" t="str">
        <f>'BC4'!B12</f>
        <v>Thompson Harry ENG</v>
      </c>
      <c r="C64" s="160">
        <v>0</v>
      </c>
      <c r="D64" s="160">
        <v>-9</v>
      </c>
      <c r="E64" s="48"/>
      <c r="F64" s="160"/>
      <c r="G64" s="87"/>
    </row>
    <row r="65" spans="1:7" ht="12.75">
      <c r="A65" s="88">
        <v>14</v>
      </c>
      <c r="B65" s="5" t="str">
        <f>'BC4'!B28</f>
        <v>Burian Martin SVK</v>
      </c>
      <c r="C65" s="160">
        <v>0</v>
      </c>
      <c r="D65" s="160">
        <v>-15</v>
      </c>
      <c r="E65" s="48"/>
      <c r="F65" s="160"/>
      <c r="G65" s="87"/>
    </row>
    <row r="66" spans="1:7" ht="12.75">
      <c r="A66" s="88">
        <v>15</v>
      </c>
      <c r="B66" s="5" t="str">
        <f>'BC4'!B35</f>
        <v>Mihová Anna SVK</v>
      </c>
      <c r="C66" s="160">
        <v>0</v>
      </c>
      <c r="D66" s="160">
        <v>-20</v>
      </c>
      <c r="E66" s="48"/>
      <c r="F66" s="160"/>
      <c r="G66" s="87"/>
    </row>
    <row r="67" spans="1:7" ht="12.75">
      <c r="A67" s="88">
        <v>16</v>
      </c>
      <c r="B67" s="5" t="str">
        <f>'BC4'!B20</f>
        <v>Želko Jarić  CRO</v>
      </c>
      <c r="C67" s="160">
        <v>0</v>
      </c>
      <c r="D67" s="160">
        <v>-22</v>
      </c>
      <c r="E67" s="48"/>
      <c r="F67" s="160"/>
      <c r="G67" s="87"/>
    </row>
  </sheetData>
  <sheetProtection/>
  <mergeCells count="2">
    <mergeCell ref="A1:G1"/>
    <mergeCell ref="A2:G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8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7"/>
  <sheetViews>
    <sheetView showGridLines="0" zoomScalePageLayoutView="0" workbookViewId="0" topLeftCell="A18">
      <selection activeCell="A27" sqref="A27:AC27"/>
    </sheetView>
  </sheetViews>
  <sheetFormatPr defaultColWidth="9.140625" defaultRowHeight="15"/>
  <cols>
    <col min="1" max="1" width="6.7109375" style="0" customWidth="1"/>
    <col min="2" max="2" width="17.140625" style="65" customWidth="1"/>
    <col min="3" max="3" width="6.57421875" style="2" customWidth="1"/>
    <col min="4" max="4" width="5.7109375" style="2" customWidth="1"/>
    <col min="5" max="5" width="5.7109375" style="2" hidden="1" customWidth="1"/>
    <col min="6" max="7" width="5.7109375" style="2" customWidth="1"/>
    <col min="8" max="8" width="5.7109375" style="2" hidden="1" customWidth="1"/>
    <col min="9" max="10" width="5.7109375" style="2" customWidth="1"/>
    <col min="11" max="14" width="5.7109375" style="2" hidden="1" customWidth="1"/>
    <col min="15" max="16" width="3.7109375" style="2" customWidth="1"/>
    <col min="17" max="17" width="3.7109375" style="2" hidden="1" customWidth="1"/>
    <col min="18" max="18" width="5.28125" style="2" hidden="1" customWidth="1"/>
    <col min="19" max="20" width="4.7109375" style="2" customWidth="1"/>
    <col min="21" max="21" width="3.7109375" style="2" customWidth="1"/>
    <col min="22" max="22" width="5.28125" style="2" customWidth="1"/>
    <col min="23" max="23" width="3.7109375" style="2" customWidth="1"/>
    <col min="24" max="24" width="5.421875" style="2" customWidth="1"/>
    <col min="25" max="25" width="3.7109375" style="2" customWidth="1"/>
    <col min="26" max="26" width="6.7109375" style="2" customWidth="1"/>
    <col min="27" max="27" width="11.7109375" style="2" hidden="1" customWidth="1"/>
    <col min="28" max="28" width="4.7109375" style="2" customWidth="1"/>
    <col min="29" max="29" width="11.7109375" style="2" customWidth="1"/>
    <col min="30" max="31" width="4.7109375" style="2" customWidth="1"/>
    <col min="32" max="42" width="4.7109375" style="0" customWidth="1"/>
  </cols>
  <sheetData>
    <row r="1" spans="1:31" ht="16.5" customHeight="1">
      <c r="A1" s="240" t="s">
        <v>39</v>
      </c>
      <c r="B1" s="241"/>
      <c r="C1" s="241"/>
      <c r="D1" s="241"/>
      <c r="E1" s="242"/>
      <c r="F1" s="243" t="s">
        <v>196</v>
      </c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E1"/>
    </row>
    <row r="2" spans="1:31" ht="16.5" customHeight="1">
      <c r="A2" s="240" t="s">
        <v>33</v>
      </c>
      <c r="B2" s="241"/>
      <c r="C2" s="241"/>
      <c r="D2" s="241"/>
      <c r="E2" s="242"/>
      <c r="F2" s="244" t="s">
        <v>202</v>
      </c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E2"/>
    </row>
    <row r="3" spans="1:31" ht="16.5" customHeight="1">
      <c r="A3" s="240" t="s">
        <v>34</v>
      </c>
      <c r="B3" s="241"/>
      <c r="C3" s="241"/>
      <c r="D3" s="241"/>
      <c r="E3" s="242"/>
      <c r="F3" s="243" t="s">
        <v>9</v>
      </c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E3"/>
    </row>
    <row r="4" spans="1:31" ht="16.5" customHeight="1">
      <c r="A4" s="240" t="s">
        <v>35</v>
      </c>
      <c r="B4" s="241"/>
      <c r="C4" s="241"/>
      <c r="D4" s="241"/>
      <c r="E4" s="242"/>
      <c r="F4" s="243" t="s">
        <v>2</v>
      </c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E4"/>
    </row>
    <row r="5" spans="1:31" ht="16.5" customHeight="1">
      <c r="A5" s="240" t="s">
        <v>36</v>
      </c>
      <c r="B5" s="241"/>
      <c r="C5" s="241"/>
      <c r="D5" s="241"/>
      <c r="E5" s="242"/>
      <c r="F5" s="243">
        <v>9</v>
      </c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E5"/>
    </row>
    <row r="6" spans="1:31" ht="16.5" customHeight="1">
      <c r="A6" s="240" t="s">
        <v>37</v>
      </c>
      <c r="B6" s="241"/>
      <c r="C6" s="241"/>
      <c r="D6" s="241"/>
      <c r="E6" s="242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E6"/>
    </row>
    <row r="7" spans="1:31" ht="16.5" customHeight="1">
      <c r="A7" s="240" t="s">
        <v>38</v>
      </c>
      <c r="B7" s="241"/>
      <c r="C7" s="241"/>
      <c r="D7" s="241"/>
      <c r="E7" s="242"/>
      <c r="F7" s="243" t="s">
        <v>0</v>
      </c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E7"/>
    </row>
    <row r="10" spans="1:31" ht="15" customHeight="1">
      <c r="A10" s="238" t="s">
        <v>70</v>
      </c>
      <c r="B10" s="238"/>
      <c r="C10" s="239">
        <f>A12</f>
        <v>101</v>
      </c>
      <c r="D10" s="239"/>
      <c r="E10" s="60"/>
      <c r="F10" s="239">
        <f>A13</f>
        <v>106</v>
      </c>
      <c r="G10" s="239"/>
      <c r="H10" s="60"/>
      <c r="I10" s="239">
        <f>A14</f>
        <v>107</v>
      </c>
      <c r="J10" s="239"/>
      <c r="K10" s="60"/>
      <c r="L10" s="234"/>
      <c r="M10" s="234"/>
      <c r="N10" s="61"/>
      <c r="O10" s="237" t="s">
        <v>44</v>
      </c>
      <c r="P10" s="237"/>
      <c r="Q10" s="237" t="s">
        <v>45</v>
      </c>
      <c r="R10" s="237"/>
      <c r="S10" s="237" t="s">
        <v>46</v>
      </c>
      <c r="T10" s="237"/>
      <c r="U10" s="237" t="s">
        <v>93</v>
      </c>
      <c r="V10" s="237"/>
      <c r="W10" s="237" t="s">
        <v>94</v>
      </c>
      <c r="X10" s="237"/>
      <c r="Y10" s="237" t="s">
        <v>95</v>
      </c>
      <c r="Z10" s="237"/>
      <c r="AA10" s="62"/>
      <c r="AB10" s="236" t="s">
        <v>47</v>
      </c>
      <c r="AC10" s="236"/>
      <c r="AD10"/>
      <c r="AE10"/>
    </row>
    <row r="11" spans="1:29" s="1" customFormat="1" ht="57.75" customHeight="1">
      <c r="A11" s="238"/>
      <c r="B11" s="238"/>
      <c r="C11" s="239" t="str">
        <f>B12</f>
        <v>Opát Martin SVK</v>
      </c>
      <c r="D11" s="239"/>
      <c r="E11" s="60" t="s">
        <v>3</v>
      </c>
      <c r="F11" s="239" t="str">
        <f>B13</f>
        <v>Pokorná Aneta CZE</v>
      </c>
      <c r="G11" s="239"/>
      <c r="H11" s="60" t="s">
        <v>3</v>
      </c>
      <c r="I11" s="239" t="str">
        <f>B14</f>
        <v>Skopalová Barbora CZE</v>
      </c>
      <c r="J11" s="239"/>
      <c r="K11" s="60" t="s">
        <v>3</v>
      </c>
      <c r="L11" s="234"/>
      <c r="M11" s="234"/>
      <c r="N11" s="63" t="s">
        <v>3</v>
      </c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62"/>
      <c r="AB11" s="236"/>
      <c r="AC11" s="236"/>
    </row>
    <row r="12" spans="1:31" ht="30" customHeight="1">
      <c r="A12" s="59">
        <f>VLOOKUP("A1",'zoznam hracov_list of players'!A$9:C$17,2,0)</f>
        <v>101</v>
      </c>
      <c r="B12" s="64" t="str">
        <f>VLOOKUP("A1",'zoznam hracov_list of players'!A$9:F$17,6,0)</f>
        <v>Opát Martin SVK</v>
      </c>
      <c r="C12" s="80"/>
      <c r="D12" s="80"/>
      <c r="E12" s="80"/>
      <c r="F12" s="81">
        <v>2</v>
      </c>
      <c r="G12" s="81">
        <v>3</v>
      </c>
      <c r="H12" s="81"/>
      <c r="I12" s="81">
        <v>2</v>
      </c>
      <c r="J12" s="81">
        <v>5</v>
      </c>
      <c r="K12" s="81"/>
      <c r="L12" s="81"/>
      <c r="M12" s="81"/>
      <c r="N12" s="82"/>
      <c r="O12" s="230">
        <f>IF(SUM(C12:N12)=0,"",IF($C12&gt;$D12,1,0)+IF($F12&gt;$G12,1,0)+IF($I12&gt;$J12,1,0)+IF($L12&gt;$M12,1,0)+$E12+$H12+$K12+$N12)</f>
        <v>0</v>
      </c>
      <c r="P12" s="230"/>
      <c r="Q12" s="231">
        <f>IF(SUM(C12:N12)=0,"",IF(C12="",0,1)+IF(F12="",0,1)+IF(I12="",0,1)+IF(L12="",0,1))</f>
        <v>2</v>
      </c>
      <c r="R12" s="231"/>
      <c r="S12" s="84">
        <f aca="true" t="shared" si="0" ref="S12:T14">IF(AND(C12="",F12="",I12="",L12=""),"",N(C12)+N(F12)+N(I12)+N(L12))</f>
        <v>4</v>
      </c>
      <c r="T12" s="84">
        <f t="shared" si="0"/>
        <v>8</v>
      </c>
      <c r="U12" s="232">
        <f>O12</f>
        <v>0</v>
      </c>
      <c r="V12" s="232"/>
      <c r="W12" s="232">
        <f>IF(Q12="","",(S12-T12))</f>
        <v>-4</v>
      </c>
      <c r="X12" s="232"/>
      <c r="Y12" s="232">
        <f>IF(Q12="","",S12)</f>
        <v>4</v>
      </c>
      <c r="Z12" s="232"/>
      <c r="AA12" s="56">
        <f>IF(SUM(C12:N12)=0,0,U12*1000000+W12*1000+Y12)</f>
        <v>-3996</v>
      </c>
      <c r="AB12" s="233">
        <f>IF(AA12=0,"",IF(LARGE($AA$12:$AA$14,1)=AA12,1,IF(LARGE($AA$12:$AA$14,2)=AA12,2,IF(LARGE($AA$12:$AA$14,3)=AA12,3,IF(LARGE($AA$12:$AA$14,4)=AA12,4,-1)))))</f>
        <v>3</v>
      </c>
      <c r="AC12" s="233"/>
      <c r="AD12"/>
      <c r="AE12"/>
    </row>
    <row r="13" spans="1:31" ht="30" customHeight="1">
      <c r="A13" s="59">
        <f>VLOOKUP("A2",'zoznam hracov_list of players'!A$9:C$17,2,0)</f>
        <v>106</v>
      </c>
      <c r="B13" s="64" t="str">
        <f>VLOOKUP("A2",'zoznam hracov_list of players'!A$9:F$17,6,0)</f>
        <v>Pokorná Aneta CZE</v>
      </c>
      <c r="C13" s="83">
        <f>IF(G12="","",G12)</f>
        <v>3</v>
      </c>
      <c r="D13" s="83">
        <f>IF(F12="","",F12)</f>
        <v>2</v>
      </c>
      <c r="E13" s="83"/>
      <c r="F13" s="80"/>
      <c r="G13" s="80"/>
      <c r="H13" s="80"/>
      <c r="I13" s="81">
        <v>4</v>
      </c>
      <c r="J13" s="81">
        <v>7</v>
      </c>
      <c r="K13" s="81"/>
      <c r="L13" s="81"/>
      <c r="M13" s="81"/>
      <c r="N13" s="82"/>
      <c r="O13" s="230">
        <f>IF(SUM(C13:N13)=0,"",IF($C13&gt;$D13,1,0)+IF($F13&gt;$G13,1,0)+IF($I13&gt;$J13,1,0)+IF($L13&gt;$M13,1,0)+$E13+$H13+$K13+$N13)</f>
        <v>1</v>
      </c>
      <c r="P13" s="230"/>
      <c r="Q13" s="231">
        <f>IF(SUM(C13:N13)=0,"",IF(C13="",0,1)+IF(F13="",0,1)+IF(I13="",0,1)+IF(L13="",0,1))</f>
        <v>2</v>
      </c>
      <c r="R13" s="231"/>
      <c r="S13" s="84">
        <f t="shared" si="0"/>
        <v>7</v>
      </c>
      <c r="T13" s="84">
        <f t="shared" si="0"/>
        <v>9</v>
      </c>
      <c r="U13" s="232">
        <f>O13</f>
        <v>1</v>
      </c>
      <c r="V13" s="232"/>
      <c r="W13" s="232">
        <f>IF(Q13="","",(S13-T13))</f>
        <v>-2</v>
      </c>
      <c r="X13" s="232"/>
      <c r="Y13" s="232">
        <f>IF(Q13="","",S13)</f>
        <v>7</v>
      </c>
      <c r="Z13" s="232"/>
      <c r="AA13" s="56">
        <f>IF(SUM(C13:N13)=0,0,U13*1000000+W13*1000+Y13)</f>
        <v>998007</v>
      </c>
      <c r="AB13" s="233">
        <f>IF(AA13=0,"",IF(LARGE($AA$12:$AA$14,1)=AA13,1,IF(LARGE($AA$12:$AA$14,2)=AA13,2,IF(LARGE($AA$12:$AA$14,3)=AA13,3,IF(LARGE($AA$12:$AA$14,4)=AA13,4,-1)))))</f>
        <v>2</v>
      </c>
      <c r="AC13" s="233"/>
      <c r="AD13"/>
      <c r="AE13"/>
    </row>
    <row r="14" spans="1:31" ht="30" customHeight="1">
      <c r="A14" s="59">
        <f>VLOOKUP("A3",'zoznam hracov_list of players'!A$9:C$17,2,0)</f>
        <v>107</v>
      </c>
      <c r="B14" s="64" t="str">
        <f>VLOOKUP("A3",'zoznam hracov_list of players'!A$9:F$17,6,0)</f>
        <v>Skopalová Barbora CZE</v>
      </c>
      <c r="C14" s="83">
        <f>IF(J12="","",J12)</f>
        <v>5</v>
      </c>
      <c r="D14" s="83">
        <f>IF(I12="","",I12)</f>
        <v>2</v>
      </c>
      <c r="E14" s="83"/>
      <c r="F14" s="83">
        <f>IF(J13="","",J13)</f>
        <v>7</v>
      </c>
      <c r="G14" s="83">
        <f>IF(I13="","",I13)</f>
        <v>4</v>
      </c>
      <c r="H14" s="83"/>
      <c r="I14" s="80"/>
      <c r="J14" s="80"/>
      <c r="K14" s="80"/>
      <c r="L14" s="81"/>
      <c r="M14" s="81"/>
      <c r="N14" s="82"/>
      <c r="O14" s="230">
        <f>IF(SUM(C14:N14)=0,"",IF($C14&gt;$D14,1,0)+IF($F14&gt;$G14,1,0)+IF($I14&gt;$J14,1,0)+IF($L14&gt;$M14,1,0)+$E14+$H14+$K14+$N14)</f>
        <v>2</v>
      </c>
      <c r="P14" s="230"/>
      <c r="Q14" s="231">
        <f>IF(SUM(C14:N14)=0,"",IF(C14="",0,1)+IF(F14="",0,1)+IF(I14="",0,1)+IF(L14="",0,1))</f>
        <v>2</v>
      </c>
      <c r="R14" s="231"/>
      <c r="S14" s="84">
        <f t="shared" si="0"/>
        <v>12</v>
      </c>
      <c r="T14" s="84">
        <f t="shared" si="0"/>
        <v>6</v>
      </c>
      <c r="U14" s="232">
        <f>O14</f>
        <v>2</v>
      </c>
      <c r="V14" s="232"/>
      <c r="W14" s="232">
        <f>IF(Q14="","",(S14-T14))</f>
        <v>6</v>
      </c>
      <c r="X14" s="232"/>
      <c r="Y14" s="232">
        <f>IF(Q14="","",S14)</f>
        <v>12</v>
      </c>
      <c r="Z14" s="232"/>
      <c r="AA14" s="56">
        <f>IF(SUM(C14:N14)=0,0,U14*1000000+W14*1000+Y14)</f>
        <v>2006012</v>
      </c>
      <c r="AB14" s="235">
        <f>IF(AA14=0,"",IF(LARGE($AA$12:$AA$14,1)=AA14,1,IF(LARGE($AA$12:$AA$14,2)=AA14,2,IF(LARGE($AA$12:$AA$14,3)=AA14,3,IF(LARGE($AA$12:$AA$14,4)=AA14,4,-1)))))</f>
        <v>1</v>
      </c>
      <c r="AC14" s="235"/>
      <c r="AD14"/>
      <c r="AE14"/>
    </row>
    <row r="16" spans="1:31" ht="15" customHeight="1">
      <c r="A16" s="238" t="s">
        <v>89</v>
      </c>
      <c r="B16" s="238"/>
      <c r="C16" s="239">
        <f>A18</f>
        <v>102</v>
      </c>
      <c r="D16" s="239"/>
      <c r="E16" s="60"/>
      <c r="F16" s="239">
        <f>A19</f>
        <v>105</v>
      </c>
      <c r="G16" s="239"/>
      <c r="H16" s="60"/>
      <c r="I16" s="239">
        <f>A20</f>
        <v>108</v>
      </c>
      <c r="J16" s="239"/>
      <c r="K16" s="60"/>
      <c r="L16" s="234"/>
      <c r="M16" s="234"/>
      <c r="N16" s="61"/>
      <c r="O16" s="237" t="s">
        <v>44</v>
      </c>
      <c r="P16" s="237"/>
      <c r="Q16" s="237" t="s">
        <v>45</v>
      </c>
      <c r="R16" s="237"/>
      <c r="S16" s="237" t="s">
        <v>46</v>
      </c>
      <c r="T16" s="237"/>
      <c r="U16" s="237" t="s">
        <v>93</v>
      </c>
      <c r="V16" s="237"/>
      <c r="W16" s="237" t="s">
        <v>94</v>
      </c>
      <c r="X16" s="237"/>
      <c r="Y16" s="237" t="s">
        <v>95</v>
      </c>
      <c r="Z16" s="237"/>
      <c r="AA16" s="62"/>
      <c r="AB16" s="236" t="s">
        <v>47</v>
      </c>
      <c r="AC16" s="236"/>
      <c r="AD16"/>
      <c r="AE16"/>
    </row>
    <row r="17" spans="1:29" s="1" customFormat="1" ht="57.75" customHeight="1">
      <c r="A17" s="238"/>
      <c r="B17" s="238"/>
      <c r="C17" s="239" t="str">
        <f>B18</f>
        <v>Lamch Wojciech  POL</v>
      </c>
      <c r="D17" s="239"/>
      <c r="E17" s="60" t="s">
        <v>3</v>
      </c>
      <c r="F17" s="239" t="str">
        <f>B19</f>
        <v>Blažková Simona CZE</v>
      </c>
      <c r="G17" s="239"/>
      <c r="H17" s="60" t="s">
        <v>3</v>
      </c>
      <c r="I17" s="239" t="str">
        <f>B20</f>
        <v>Bartek Štefan SVK</v>
      </c>
      <c r="J17" s="239"/>
      <c r="K17" s="60" t="s">
        <v>3</v>
      </c>
      <c r="L17" s="234"/>
      <c r="M17" s="234"/>
      <c r="N17" s="63" t="s">
        <v>3</v>
      </c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62"/>
      <c r="AB17" s="236"/>
      <c r="AC17" s="236"/>
    </row>
    <row r="18" spans="1:31" ht="30" customHeight="1">
      <c r="A18" s="59">
        <f>VLOOKUP("B1",'zoznam hracov_list of players'!A$9:C$17,2,0)</f>
        <v>102</v>
      </c>
      <c r="B18" s="64" t="str">
        <f>VLOOKUP("B1",'zoznam hracov_list of players'!A$9:F$17,6,0)</f>
        <v>Lamch Wojciech  POL</v>
      </c>
      <c r="C18" s="80"/>
      <c r="D18" s="80"/>
      <c r="E18" s="80"/>
      <c r="F18" s="81">
        <v>2</v>
      </c>
      <c r="G18" s="81">
        <v>4</v>
      </c>
      <c r="H18" s="81"/>
      <c r="I18" s="81">
        <v>13</v>
      </c>
      <c r="J18" s="81">
        <v>1</v>
      </c>
      <c r="K18" s="81"/>
      <c r="L18" s="81"/>
      <c r="M18" s="81"/>
      <c r="N18" s="82"/>
      <c r="O18" s="230">
        <f>IF(SUM(C18:N18)=0,"",IF($C18&gt;$D18,1,0)+IF($F18&gt;$G18,1,0)+IF($I18&gt;$J18,1,0)+IF($L18&gt;$M18,1,0)+$E18+$H18+$K18+$N18)</f>
        <v>1</v>
      </c>
      <c r="P18" s="230"/>
      <c r="Q18" s="231">
        <f>IF(SUM(C18:N18)=0,"",IF(C18="",0,1)+IF(F18="",0,1)+IF(I18="",0,1)+IF(L18="",0,1))</f>
        <v>2</v>
      </c>
      <c r="R18" s="231"/>
      <c r="S18" s="84">
        <f aca="true" t="shared" si="1" ref="S18:T20">IF(AND(C18="",F18="",I18="",L18=""),"",N(C18)+N(F18)+N(I18)+N(L18))</f>
        <v>15</v>
      </c>
      <c r="T18" s="84">
        <f t="shared" si="1"/>
        <v>5</v>
      </c>
      <c r="U18" s="232">
        <f>O18</f>
        <v>1</v>
      </c>
      <c r="V18" s="232"/>
      <c r="W18" s="232">
        <f>IF(Q18="","",(S18-T18))</f>
        <v>10</v>
      </c>
      <c r="X18" s="232"/>
      <c r="Y18" s="232">
        <f>IF(Q18="","",S18)</f>
        <v>15</v>
      </c>
      <c r="Z18" s="232"/>
      <c r="AA18" s="56">
        <f>IF(SUM(C18:N18)=0,0,U18*1000000+W18*1000+Y18)</f>
        <v>1010015</v>
      </c>
      <c r="AB18" s="235">
        <f>IF(AA18=0,"",IF(LARGE($AA$18:$AA$20,1)=AA18,1,IF(LARGE($AA$18:$AA$20,2)=AA18,2,IF(LARGE($AA$18:$AA$20,3)=AA18,3,IF(LARGE($AA$18:$AA$20,4)=AA18,4,-1)))))</f>
        <v>2</v>
      </c>
      <c r="AC18" s="235"/>
      <c r="AD18"/>
      <c r="AE18"/>
    </row>
    <row r="19" spans="1:31" ht="30" customHeight="1">
      <c r="A19" s="59">
        <f>VLOOKUP("B2",'zoznam hracov_list of players'!A$9:C$17,2,0)</f>
        <v>105</v>
      </c>
      <c r="B19" s="64" t="str">
        <f>VLOOKUP("B2",'zoznam hracov_list of players'!A$9:F$17,6,0)</f>
        <v>Blažková Simona CZE</v>
      </c>
      <c r="C19" s="83">
        <f>IF(G18="","",G18)</f>
        <v>4</v>
      </c>
      <c r="D19" s="83">
        <f>IF(F18="","",F18)</f>
        <v>2</v>
      </c>
      <c r="E19" s="83"/>
      <c r="F19" s="80"/>
      <c r="G19" s="80"/>
      <c r="H19" s="80"/>
      <c r="I19" s="81">
        <v>13</v>
      </c>
      <c r="J19" s="81">
        <v>1</v>
      </c>
      <c r="K19" s="81"/>
      <c r="L19" s="81"/>
      <c r="M19" s="81"/>
      <c r="N19" s="82"/>
      <c r="O19" s="230">
        <f>IF(SUM(C19:N19)=0,"",IF($C19&gt;$D19,1,0)+IF($F19&gt;$G19,1,0)+IF($I19&gt;$J19,1,0)+IF($L19&gt;$M19,1,0)+$E19+$H19+$K19+$N19)</f>
        <v>2</v>
      </c>
      <c r="P19" s="230"/>
      <c r="Q19" s="231">
        <f>IF(SUM(C19:N19)=0,"",IF(C19="",0,1)+IF(F19="",0,1)+IF(I19="",0,1)+IF(L19="",0,1))</f>
        <v>2</v>
      </c>
      <c r="R19" s="231"/>
      <c r="S19" s="84">
        <f t="shared" si="1"/>
        <v>17</v>
      </c>
      <c r="T19" s="84">
        <f t="shared" si="1"/>
        <v>3</v>
      </c>
      <c r="U19" s="232">
        <f>O19</f>
        <v>2</v>
      </c>
      <c r="V19" s="232"/>
      <c r="W19" s="232">
        <f>IF(Q19="","",(S19-T19))</f>
        <v>14</v>
      </c>
      <c r="X19" s="232"/>
      <c r="Y19" s="232">
        <f>IF(Q19="","",S19)</f>
        <v>17</v>
      </c>
      <c r="Z19" s="232"/>
      <c r="AA19" s="56">
        <f>IF(SUM(C19:N19)=0,0,U19*1000000+W19*1000+Y19)</f>
        <v>2014017</v>
      </c>
      <c r="AB19" s="235">
        <f>IF(AA19=0,"",IF(LARGE($AA$18:$AA$20,1)=AA19,1,IF(LARGE($AA$18:$AA$20,2)=AA19,2,IF(LARGE($AA$18:$AA$20,3)=AA19,3,IF(LARGE($AA$18:$AA$20,4)=AA19,4,-1)))))</f>
        <v>1</v>
      </c>
      <c r="AC19" s="235"/>
      <c r="AD19"/>
      <c r="AE19"/>
    </row>
    <row r="20" spans="1:31" ht="30" customHeight="1">
      <c r="A20" s="59">
        <f>VLOOKUP("B3",'zoznam hracov_list of players'!A$9:C$17,2,0)</f>
        <v>108</v>
      </c>
      <c r="B20" s="64" t="str">
        <f>VLOOKUP("B3",'zoznam hracov_list of players'!A$9:F$17,6,0)</f>
        <v>Bartek Štefan SVK</v>
      </c>
      <c r="C20" s="83">
        <f>IF(J18="","",J18)</f>
        <v>1</v>
      </c>
      <c r="D20" s="83">
        <f>IF(I18="","",I18)</f>
        <v>13</v>
      </c>
      <c r="E20" s="83"/>
      <c r="F20" s="83">
        <f>IF(J19="","",J19)</f>
        <v>1</v>
      </c>
      <c r="G20" s="83">
        <f>IF(I19="","",I19)</f>
        <v>13</v>
      </c>
      <c r="H20" s="83"/>
      <c r="I20" s="80"/>
      <c r="J20" s="80"/>
      <c r="K20" s="80"/>
      <c r="L20" s="81"/>
      <c r="M20" s="81"/>
      <c r="N20" s="82"/>
      <c r="O20" s="230">
        <f>IF(SUM(C20:N20)=0,"",IF($C20&gt;$D20,1,0)+IF($F20&gt;$G20,1,0)+IF($I20&gt;$J20,1,0)+IF($L20&gt;$M20,1,0)+$E20+$H20+$K20+$N20)</f>
        <v>0</v>
      </c>
      <c r="P20" s="230"/>
      <c r="Q20" s="231">
        <f>IF(SUM(C20:N20)=0,"",IF(C20="",0,1)+IF(F20="",0,1)+IF(I20="",0,1)+IF(L20="",0,1))</f>
        <v>2</v>
      </c>
      <c r="R20" s="231"/>
      <c r="S20" s="84">
        <f t="shared" si="1"/>
        <v>2</v>
      </c>
      <c r="T20" s="84">
        <f t="shared" si="1"/>
        <v>26</v>
      </c>
      <c r="U20" s="232">
        <f>O20</f>
        <v>0</v>
      </c>
      <c r="V20" s="232"/>
      <c r="W20" s="232">
        <f>IF(Q20="","",(S20-T20))</f>
        <v>-24</v>
      </c>
      <c r="X20" s="232"/>
      <c r="Y20" s="232">
        <f>IF(Q20="","",S20)</f>
        <v>2</v>
      </c>
      <c r="Z20" s="232"/>
      <c r="AA20" s="56">
        <f>IF(SUM(C20:N20)=0,0,U20*1000000+W20*1000+Y20)</f>
        <v>-23998</v>
      </c>
      <c r="AB20" s="233">
        <f>IF(AA20=0,"",IF(LARGE($AA$18:$AA$20,1)=AA20,1,IF(LARGE($AA$18:$AA$20,2)=AA20,2,IF(LARGE($AA$18:$AA$20,3)=AA20,3,IF(LARGE($AA$18:$AA$20,4)=AA20,4,-1)))))</f>
        <v>3</v>
      </c>
      <c r="AC20" s="233"/>
      <c r="AD20"/>
      <c r="AE20"/>
    </row>
    <row r="21" spans="1:32" ht="15.75" customHeight="1">
      <c r="A21" s="229"/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50"/>
      <c r="AE21" s="50"/>
      <c r="AF21" s="50"/>
    </row>
    <row r="22" spans="1:31" ht="15" customHeight="1">
      <c r="A22" s="238" t="s">
        <v>90</v>
      </c>
      <c r="B22" s="238"/>
      <c r="C22" s="239">
        <f>A24</f>
        <v>103</v>
      </c>
      <c r="D22" s="239"/>
      <c r="E22" s="60"/>
      <c r="F22" s="239">
        <f>A25</f>
        <v>104</v>
      </c>
      <c r="G22" s="239"/>
      <c r="H22" s="60"/>
      <c r="I22" s="239">
        <f>A26</f>
        <v>109</v>
      </c>
      <c r="J22" s="239"/>
      <c r="K22" s="60"/>
      <c r="L22" s="234"/>
      <c r="M22" s="234"/>
      <c r="N22" s="61"/>
      <c r="O22" s="237" t="s">
        <v>44</v>
      </c>
      <c r="P22" s="237"/>
      <c r="Q22" s="237" t="s">
        <v>45</v>
      </c>
      <c r="R22" s="237"/>
      <c r="S22" s="237" t="s">
        <v>46</v>
      </c>
      <c r="T22" s="237"/>
      <c r="U22" s="237" t="s">
        <v>93</v>
      </c>
      <c r="V22" s="237"/>
      <c r="W22" s="237" t="s">
        <v>94</v>
      </c>
      <c r="X22" s="237"/>
      <c r="Y22" s="237" t="s">
        <v>95</v>
      </c>
      <c r="Z22" s="237"/>
      <c r="AA22" s="62"/>
      <c r="AB22" s="236" t="s">
        <v>47</v>
      </c>
      <c r="AC22" s="236"/>
      <c r="AD22"/>
      <c r="AE22"/>
    </row>
    <row r="23" spans="1:29" s="1" customFormat="1" ht="57.75" customHeight="1">
      <c r="A23" s="238"/>
      <c r="B23" s="238"/>
      <c r="C23" s="239" t="str">
        <f>B24</f>
        <v>Langauer Katinka HUN</v>
      </c>
      <c r="D23" s="239"/>
      <c r="E23" s="60" t="s">
        <v>3</v>
      </c>
      <c r="F23" s="239" t="str">
        <f>B25</f>
        <v>Sajdak Roman CZE</v>
      </c>
      <c r="G23" s="239"/>
      <c r="H23" s="60" t="s">
        <v>3</v>
      </c>
      <c r="I23" s="239" t="str">
        <f>B26</f>
        <v>Drotárová Daniela SVK</v>
      </c>
      <c r="J23" s="239"/>
      <c r="K23" s="60" t="s">
        <v>3</v>
      </c>
      <c r="L23" s="234"/>
      <c r="M23" s="234"/>
      <c r="N23" s="63" t="s">
        <v>3</v>
      </c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62"/>
      <c r="AB23" s="236"/>
      <c r="AC23" s="236"/>
    </row>
    <row r="24" spans="1:31" ht="30" customHeight="1">
      <c r="A24" s="59">
        <f>VLOOKUP("C1",'zoznam hracov_list of players'!A$9:C$17,2,0)</f>
        <v>103</v>
      </c>
      <c r="B24" s="64" t="str">
        <f>VLOOKUP("C1",'zoznam hracov_list of players'!A$9:F$17,6,0)</f>
        <v>Langauer Katinka HUN</v>
      </c>
      <c r="C24" s="80"/>
      <c r="D24" s="80"/>
      <c r="E24" s="80"/>
      <c r="F24" s="81">
        <v>2</v>
      </c>
      <c r="G24" s="81">
        <v>3</v>
      </c>
      <c r="H24" s="81"/>
      <c r="I24" s="81">
        <v>4</v>
      </c>
      <c r="J24" s="81">
        <v>3</v>
      </c>
      <c r="K24" s="81"/>
      <c r="L24" s="81"/>
      <c r="M24" s="81"/>
      <c r="N24" s="82"/>
      <c r="O24" s="230">
        <f>IF(SUM(C24:N24)=0,"",IF($C24&gt;$D24,1,0)+IF($F24&gt;$G24,1,0)+IF($I24&gt;$J24,1,0)+IF($L24&gt;$M24,1,0)+$E24+$H24+$K24+$N24)</f>
        <v>1</v>
      </c>
      <c r="P24" s="230"/>
      <c r="Q24" s="231">
        <f>IF(SUM(C24:N24)=0,"",IF(C24="",0,1)+IF(F24="",0,1)+IF(I24="",0,1)+IF(L24="",0,1))</f>
        <v>2</v>
      </c>
      <c r="R24" s="231"/>
      <c r="S24" s="84">
        <f aca="true" t="shared" si="2" ref="S24:T26">IF(AND(C24="",F24="",I24="",L24=""),"",N(C24)+N(F24)+N(I24)+N(L24))</f>
        <v>6</v>
      </c>
      <c r="T24" s="84">
        <f t="shared" si="2"/>
        <v>6</v>
      </c>
      <c r="U24" s="232">
        <f>O24</f>
        <v>1</v>
      </c>
      <c r="V24" s="232"/>
      <c r="W24" s="232">
        <f>IF(Q24="","",(S24-T24))</f>
        <v>0</v>
      </c>
      <c r="X24" s="232"/>
      <c r="Y24" s="232">
        <f>IF(Q24="","",S24)</f>
        <v>6</v>
      </c>
      <c r="Z24" s="232"/>
      <c r="AA24" s="56">
        <f>IF(SUM(C24:N24)=0,0,U24*1000000+W24*1000+Y24)</f>
        <v>1000006</v>
      </c>
      <c r="AB24" s="233">
        <f>IF(AA24=0,"",IF(LARGE($AA$24:$AA$26,1)=AA24,1,IF(LARGE($AA$24:$AA$26,2)=AA24,2,IF(LARGE($AA$24:$AA$26,3)=AA24,3,IF(LARGE($AA$24:$AA$26,4)=AA24,4,-1)))))</f>
        <v>2</v>
      </c>
      <c r="AC24" s="233"/>
      <c r="AD24"/>
      <c r="AE24"/>
    </row>
    <row r="25" spans="1:31" ht="30" customHeight="1">
      <c r="A25" s="59">
        <f>VLOOKUP("C2",'zoznam hracov_list of players'!A$9:C$17,2,0)</f>
        <v>104</v>
      </c>
      <c r="B25" s="64" t="str">
        <f>VLOOKUP("C2",'zoznam hracov_list of players'!A$9:F$17,6,0)</f>
        <v>Sajdak Roman CZE</v>
      </c>
      <c r="C25" s="83">
        <f>IF(G24="","",G24)</f>
        <v>3</v>
      </c>
      <c r="D25" s="83">
        <f>IF(F24="","",F24)</f>
        <v>2</v>
      </c>
      <c r="E25" s="83"/>
      <c r="F25" s="80"/>
      <c r="G25" s="80"/>
      <c r="H25" s="80"/>
      <c r="I25" s="81">
        <v>12</v>
      </c>
      <c r="J25" s="81">
        <v>0</v>
      </c>
      <c r="K25" s="81"/>
      <c r="L25" s="81"/>
      <c r="M25" s="81"/>
      <c r="N25" s="82"/>
      <c r="O25" s="230">
        <f>IF(SUM(C25:N25)=0,"",IF($C25&gt;$D25,1,0)+IF($F25&gt;$G25,1,0)+IF($I25&gt;$J25,1,0)+IF($L25&gt;$M25,1,0)+$E25+$H25+$K25+$N25)</f>
        <v>2</v>
      </c>
      <c r="P25" s="230"/>
      <c r="Q25" s="231">
        <f>IF(SUM(C25:N25)=0,"",IF(C25="",0,1)+IF(F25="",0,1)+IF(I25="",0,1)+IF(L25="",0,1))</f>
        <v>2</v>
      </c>
      <c r="R25" s="231"/>
      <c r="S25" s="84">
        <f t="shared" si="2"/>
        <v>15</v>
      </c>
      <c r="T25" s="84">
        <f t="shared" si="2"/>
        <v>2</v>
      </c>
      <c r="U25" s="232">
        <f>O25</f>
        <v>2</v>
      </c>
      <c r="V25" s="232"/>
      <c r="W25" s="232">
        <f>IF(Q25="","",(S25-T25))</f>
        <v>13</v>
      </c>
      <c r="X25" s="232"/>
      <c r="Y25" s="232">
        <f>IF(Q25="","",S25)</f>
        <v>15</v>
      </c>
      <c r="Z25" s="232"/>
      <c r="AA25" s="56">
        <f>IF(SUM(C25:N25)=0,0,U25*1000000+W25*1000+Y25)</f>
        <v>2013015</v>
      </c>
      <c r="AB25" s="235">
        <f>IF(AA25=0,"",IF(LARGE($AA$24:$AA$26,1)=AA25,1,IF(LARGE($AA$24:$AA$26,2)=AA25,2,IF(LARGE($AA$24:$AA$26,3)=AA25,3,IF(LARGE($AA$24:$AA$26,4)=AA25,4,-1)))))</f>
        <v>1</v>
      </c>
      <c r="AC25" s="235"/>
      <c r="AD25"/>
      <c r="AE25"/>
    </row>
    <row r="26" spans="1:31" ht="30" customHeight="1">
      <c r="A26" s="59">
        <f>VLOOKUP("C3",'zoznam hracov_list of players'!A$9:C$17,2,0)</f>
        <v>109</v>
      </c>
      <c r="B26" s="64" t="str">
        <f>VLOOKUP("C3",'zoznam hracov_list of players'!A$9:F$17,6,0)</f>
        <v>Drotárová Daniela SVK</v>
      </c>
      <c r="C26" s="83">
        <f>IF(J24="","",J24)</f>
        <v>3</v>
      </c>
      <c r="D26" s="83">
        <f>IF(I24="","",I24)</f>
        <v>4</v>
      </c>
      <c r="E26" s="83"/>
      <c r="F26" s="83">
        <f>IF(J25="","",J25)</f>
        <v>0</v>
      </c>
      <c r="G26" s="83">
        <f>IF(I25="","",I25)</f>
        <v>12</v>
      </c>
      <c r="H26" s="83"/>
      <c r="I26" s="80"/>
      <c r="J26" s="80"/>
      <c r="K26" s="80"/>
      <c r="L26" s="81"/>
      <c r="M26" s="81"/>
      <c r="N26" s="82"/>
      <c r="O26" s="230">
        <f>IF(SUM(C26:N26)=0,"",IF($C26&gt;$D26,1,0)+IF($F26&gt;$G26,1,0)+IF($I26&gt;$J26,1,0)+IF($L26&gt;$M26,1,0)+$E26+$H26+$K26+$N26)</f>
        <v>0</v>
      </c>
      <c r="P26" s="230"/>
      <c r="Q26" s="231">
        <f>IF(SUM(C26:N26)=0,"",IF(C26="",0,1)+IF(F26="",0,1)+IF(I26="",0,1)+IF(L26="",0,1))</f>
        <v>2</v>
      </c>
      <c r="R26" s="231"/>
      <c r="S26" s="84">
        <f t="shared" si="2"/>
        <v>3</v>
      </c>
      <c r="T26" s="84">
        <f t="shared" si="2"/>
        <v>16</v>
      </c>
      <c r="U26" s="232">
        <f>O26</f>
        <v>0</v>
      </c>
      <c r="V26" s="232"/>
      <c r="W26" s="232">
        <f>IF(Q26="","",(S26-T26))</f>
        <v>-13</v>
      </c>
      <c r="X26" s="232"/>
      <c r="Y26" s="232">
        <f>IF(Q26="","",S26)</f>
        <v>3</v>
      </c>
      <c r="Z26" s="232"/>
      <c r="AA26" s="56">
        <f>IF(SUM(C26:N26)=0,0,U26*1000000+W26*1000+Y26)</f>
        <v>-12997</v>
      </c>
      <c r="AB26" s="233">
        <f>IF(AA26=0,"",IF(LARGE($AA$24:$AA$26,1)=AA26,1,IF(LARGE($AA$24:$AA$26,2)=AA26,2,IF(LARGE($AA$24:$AA$26,3)=AA26,3,IF(LARGE($AA$24:$AA$26,4)=AA26,4,-1)))))</f>
        <v>3</v>
      </c>
      <c r="AC26" s="233"/>
      <c r="AD26"/>
      <c r="AE26"/>
    </row>
    <row r="27" spans="1:32" ht="20.25" customHeight="1">
      <c r="A27" s="229" t="s">
        <v>96</v>
      </c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50"/>
      <c r="AE27" s="50"/>
      <c r="AF27" s="50"/>
    </row>
  </sheetData>
  <sheetProtection/>
  <mergeCells count="115">
    <mergeCell ref="W16:X17"/>
    <mergeCell ref="Y16:Z17"/>
    <mergeCell ref="A1:E1"/>
    <mergeCell ref="F1:AC1"/>
    <mergeCell ref="A2:E2"/>
    <mergeCell ref="F2:AC2"/>
    <mergeCell ref="A3:E3"/>
    <mergeCell ref="F3:AC3"/>
    <mergeCell ref="A4:E4"/>
    <mergeCell ref="F4:AC4"/>
    <mergeCell ref="A5:E5"/>
    <mergeCell ref="F5:AC5"/>
    <mergeCell ref="A6:E6"/>
    <mergeCell ref="F6:AC6"/>
    <mergeCell ref="A7:E7"/>
    <mergeCell ref="F7:AC7"/>
    <mergeCell ref="A22:B23"/>
    <mergeCell ref="C22:D22"/>
    <mergeCell ref="F22:G22"/>
    <mergeCell ref="I22:J22"/>
    <mergeCell ref="O22:P23"/>
    <mergeCell ref="Q22:R23"/>
    <mergeCell ref="S22:T23"/>
    <mergeCell ref="U22:V23"/>
    <mergeCell ref="W22:X23"/>
    <mergeCell ref="Y22:Z23"/>
    <mergeCell ref="AB22:AC23"/>
    <mergeCell ref="C23:D23"/>
    <mergeCell ref="F23:G23"/>
    <mergeCell ref="I23:J23"/>
    <mergeCell ref="AB25:AC25"/>
    <mergeCell ref="O24:P24"/>
    <mergeCell ref="Q24:R24"/>
    <mergeCell ref="U24:V24"/>
    <mergeCell ref="W24:X24"/>
    <mergeCell ref="Y24:Z24"/>
    <mergeCell ref="AB24:AC24"/>
    <mergeCell ref="Q26:R26"/>
    <mergeCell ref="U26:V26"/>
    <mergeCell ref="W26:X26"/>
    <mergeCell ref="Y26:Z26"/>
    <mergeCell ref="AB26:AC26"/>
    <mergeCell ref="O25:P25"/>
    <mergeCell ref="Q25:R25"/>
    <mergeCell ref="U25:V25"/>
    <mergeCell ref="W25:X25"/>
    <mergeCell ref="Y25:Z25"/>
    <mergeCell ref="A10:B11"/>
    <mergeCell ref="C10:D10"/>
    <mergeCell ref="F10:G10"/>
    <mergeCell ref="I10:J10"/>
    <mergeCell ref="L10:M11"/>
    <mergeCell ref="O10:P11"/>
    <mergeCell ref="C11:D11"/>
    <mergeCell ref="F11:G11"/>
    <mergeCell ref="I11:J11"/>
    <mergeCell ref="Q10:R11"/>
    <mergeCell ref="S10:T11"/>
    <mergeCell ref="U10:V11"/>
    <mergeCell ref="W10:X11"/>
    <mergeCell ref="Y10:Z11"/>
    <mergeCell ref="AB10:AC11"/>
    <mergeCell ref="O12:P12"/>
    <mergeCell ref="Q12:R12"/>
    <mergeCell ref="U12:V12"/>
    <mergeCell ref="W12:X12"/>
    <mergeCell ref="Y12:Z12"/>
    <mergeCell ref="AB12:AC12"/>
    <mergeCell ref="O13:P13"/>
    <mergeCell ref="Q13:R13"/>
    <mergeCell ref="U13:V13"/>
    <mergeCell ref="W13:X13"/>
    <mergeCell ref="Y13:Z13"/>
    <mergeCell ref="AB13:AC13"/>
    <mergeCell ref="O14:P14"/>
    <mergeCell ref="Q14:R14"/>
    <mergeCell ref="U14:V14"/>
    <mergeCell ref="W14:X14"/>
    <mergeCell ref="Y14:Z14"/>
    <mergeCell ref="AB14:AC14"/>
    <mergeCell ref="A16:B17"/>
    <mergeCell ref="C16:D16"/>
    <mergeCell ref="F16:G16"/>
    <mergeCell ref="I16:J16"/>
    <mergeCell ref="O16:P17"/>
    <mergeCell ref="C17:D17"/>
    <mergeCell ref="F17:G17"/>
    <mergeCell ref="I17:J17"/>
    <mergeCell ref="L16:M17"/>
    <mergeCell ref="AB16:AC17"/>
    <mergeCell ref="O18:P18"/>
    <mergeCell ref="Q18:R18"/>
    <mergeCell ref="U18:V18"/>
    <mergeCell ref="W18:X18"/>
    <mergeCell ref="Y18:Z18"/>
    <mergeCell ref="AB18:AC18"/>
    <mergeCell ref="Q16:R17"/>
    <mergeCell ref="S16:T17"/>
    <mergeCell ref="U16:V17"/>
    <mergeCell ref="O19:P19"/>
    <mergeCell ref="Q19:R19"/>
    <mergeCell ref="U19:V19"/>
    <mergeCell ref="W19:X19"/>
    <mergeCell ref="Y19:Z19"/>
    <mergeCell ref="AB19:AC19"/>
    <mergeCell ref="A21:AC21"/>
    <mergeCell ref="A27:AC27"/>
    <mergeCell ref="O20:P20"/>
    <mergeCell ref="Q20:R20"/>
    <mergeCell ref="U20:V20"/>
    <mergeCell ref="W20:X20"/>
    <mergeCell ref="Y20:Z20"/>
    <mergeCell ref="AB20:AC20"/>
    <mergeCell ref="L22:M23"/>
    <mergeCell ref="O26:P26"/>
  </mergeCells>
  <printOptions/>
  <pageMargins left="0.35433070866141736" right="0.3937007874015748" top="0.3937007874015748" bottom="0.2362204724409449" header="0.31496062992125984" footer="0.1968503937007874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CW88"/>
  <sheetViews>
    <sheetView zoomScalePageLayoutView="0" workbookViewId="0" topLeftCell="A1">
      <selection activeCell="Y30" sqref="Y30"/>
    </sheetView>
  </sheetViews>
  <sheetFormatPr defaultColWidth="9.140625" defaultRowHeight="3.75" customHeight="1"/>
  <cols>
    <col min="1" max="1" width="1.7109375" style="104" customWidth="1"/>
    <col min="2" max="13" width="1.7109375" style="11" customWidth="1"/>
    <col min="14" max="14" width="2.57421875" style="11" customWidth="1"/>
    <col min="15" max="20" width="1.7109375" style="11" customWidth="1"/>
    <col min="21" max="21" width="2.7109375" style="104" customWidth="1"/>
    <col min="22" max="24" width="1.7109375" style="11" customWidth="1"/>
    <col min="25" max="25" width="8.7109375" style="11" customWidth="1"/>
    <col min="26" max="34" width="1.7109375" style="11" customWidth="1"/>
    <col min="35" max="35" width="6.00390625" style="11" customWidth="1"/>
    <col min="36" max="38" width="1.7109375" style="11" customWidth="1"/>
    <col min="39" max="39" width="1.7109375" style="104" customWidth="1"/>
    <col min="40" max="40" width="9.7109375" style="11" customWidth="1"/>
    <col min="41" max="159" width="1.7109375" style="11" customWidth="1"/>
    <col min="160" max="16384" width="9.140625" style="11" customWidth="1"/>
  </cols>
  <sheetData>
    <row r="1" spans="8:86" ht="3.75" customHeight="1"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108"/>
      <c r="V1" s="40"/>
      <c r="W1" s="40"/>
      <c r="X1" s="40"/>
      <c r="Y1" s="40"/>
      <c r="Z1" s="40"/>
      <c r="AA1" s="40"/>
      <c r="AB1" s="40"/>
      <c r="AC1" s="40"/>
      <c r="AD1" s="44"/>
      <c r="AE1" s="40"/>
      <c r="AF1" s="40"/>
      <c r="AG1" s="40"/>
      <c r="AH1" s="40"/>
      <c r="AI1" s="40"/>
      <c r="AJ1" s="40"/>
      <c r="AK1" s="40"/>
      <c r="AL1" s="40"/>
      <c r="AM1" s="108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</row>
    <row r="2" spans="8:86" ht="3.75" customHeight="1"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108"/>
      <c r="V2" s="40"/>
      <c r="W2" s="40"/>
      <c r="X2" s="40"/>
      <c r="Y2" s="40"/>
      <c r="Z2" s="40"/>
      <c r="AA2" s="40"/>
      <c r="AB2" s="40"/>
      <c r="AC2" s="40"/>
      <c r="AD2" s="44"/>
      <c r="AE2" s="40"/>
      <c r="AF2" s="40"/>
      <c r="AG2" s="40"/>
      <c r="AH2" s="40"/>
      <c r="AI2" s="40"/>
      <c r="AJ2" s="40"/>
      <c r="AK2" s="40"/>
      <c r="AL2" s="40"/>
      <c r="AM2" s="108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</row>
    <row r="3" spans="2:86" ht="3.75" customHeight="1">
      <c r="B3" s="256" t="s">
        <v>39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97" t="s">
        <v>197</v>
      </c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7"/>
      <c r="AJ3" s="297"/>
      <c r="AK3" s="297"/>
      <c r="AL3" s="297"/>
      <c r="AM3" s="297"/>
      <c r="AN3" s="297"/>
      <c r="AO3" s="297"/>
      <c r="AP3" s="297"/>
      <c r="AQ3" s="297"/>
      <c r="AR3" s="297"/>
      <c r="AS3" s="297"/>
      <c r="AT3" s="297"/>
      <c r="AU3" s="297"/>
      <c r="AV3" s="297"/>
      <c r="AW3" s="297"/>
      <c r="AX3" s="297"/>
      <c r="AY3" s="297"/>
      <c r="AZ3" s="297"/>
      <c r="BA3" s="297"/>
      <c r="BB3" s="297"/>
      <c r="BC3" s="297"/>
      <c r="BD3" s="297"/>
      <c r="BE3" s="297"/>
      <c r="BF3" s="297"/>
      <c r="BG3" s="297"/>
      <c r="BH3" s="297"/>
      <c r="BI3" s="297"/>
      <c r="BJ3" s="297"/>
      <c r="BK3" s="297"/>
      <c r="BL3" s="297"/>
      <c r="BM3" s="298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</row>
    <row r="4" spans="2:86" ht="3.75" customHeight="1"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  <c r="AU4" s="299"/>
      <c r="AV4" s="299"/>
      <c r="AW4" s="299"/>
      <c r="AX4" s="299"/>
      <c r="AY4" s="299"/>
      <c r="AZ4" s="299"/>
      <c r="BA4" s="299"/>
      <c r="BB4" s="299"/>
      <c r="BC4" s="299"/>
      <c r="BD4" s="299"/>
      <c r="BE4" s="299"/>
      <c r="BF4" s="299"/>
      <c r="BG4" s="299"/>
      <c r="BH4" s="299"/>
      <c r="BI4" s="299"/>
      <c r="BJ4" s="299"/>
      <c r="BK4" s="299"/>
      <c r="BL4" s="299"/>
      <c r="BM4" s="30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</row>
    <row r="5" spans="2:86" ht="3.75" customHeight="1"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99"/>
      <c r="AQ5" s="299"/>
      <c r="AR5" s="299"/>
      <c r="AS5" s="299"/>
      <c r="AT5" s="299"/>
      <c r="AU5" s="299"/>
      <c r="AV5" s="299"/>
      <c r="AW5" s="299"/>
      <c r="AX5" s="299"/>
      <c r="AY5" s="299"/>
      <c r="AZ5" s="299"/>
      <c r="BA5" s="299"/>
      <c r="BB5" s="299"/>
      <c r="BC5" s="299"/>
      <c r="BD5" s="299"/>
      <c r="BE5" s="299"/>
      <c r="BF5" s="299"/>
      <c r="BG5" s="299"/>
      <c r="BH5" s="299"/>
      <c r="BI5" s="299"/>
      <c r="BJ5" s="299"/>
      <c r="BK5" s="299"/>
      <c r="BL5" s="299"/>
      <c r="BM5" s="30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</row>
    <row r="6" spans="2:86" ht="3.75" customHeight="1"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1"/>
      <c r="AJ6" s="301"/>
      <c r="AK6" s="301"/>
      <c r="AL6" s="301"/>
      <c r="AM6" s="301"/>
      <c r="AN6" s="301"/>
      <c r="AO6" s="301"/>
      <c r="AP6" s="301"/>
      <c r="AQ6" s="301"/>
      <c r="AR6" s="301"/>
      <c r="AS6" s="301"/>
      <c r="AT6" s="301"/>
      <c r="AU6" s="301"/>
      <c r="AV6" s="301"/>
      <c r="AW6" s="301"/>
      <c r="AX6" s="301"/>
      <c r="AY6" s="301"/>
      <c r="AZ6" s="301"/>
      <c r="BA6" s="301"/>
      <c r="BB6" s="301"/>
      <c r="BC6" s="301"/>
      <c r="BD6" s="301"/>
      <c r="BE6" s="301"/>
      <c r="BF6" s="301"/>
      <c r="BG6" s="301"/>
      <c r="BH6" s="301"/>
      <c r="BI6" s="301"/>
      <c r="BJ6" s="301"/>
      <c r="BK6" s="301"/>
      <c r="BL6" s="301"/>
      <c r="BM6" s="302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</row>
    <row r="7" spans="8:86" ht="3.75" customHeight="1">
      <c r="H7" s="40"/>
      <c r="I7" s="40"/>
      <c r="J7" s="40"/>
      <c r="K7" s="40"/>
      <c r="L7" s="40"/>
      <c r="M7" s="40"/>
      <c r="N7" s="40"/>
      <c r="O7" s="40"/>
      <c r="P7" s="40"/>
      <c r="Q7" s="19"/>
      <c r="R7" s="19"/>
      <c r="S7" s="19"/>
      <c r="T7" s="19"/>
      <c r="U7" s="109"/>
      <c r="V7" s="19"/>
      <c r="W7" s="19"/>
      <c r="X7" s="19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116"/>
      <c r="AN7" s="43"/>
      <c r="AO7" s="43"/>
      <c r="AP7" s="43"/>
      <c r="AQ7" s="43"/>
      <c r="AR7" s="43"/>
      <c r="AS7" s="43"/>
      <c r="AT7" s="43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</row>
    <row r="8" spans="26:101" ht="3.75" customHeight="1"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BM8" s="40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19"/>
      <c r="CH8" s="19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12"/>
      <c r="CT8" s="12"/>
      <c r="CU8" s="12"/>
      <c r="CV8" s="12"/>
      <c r="CW8" s="12"/>
    </row>
    <row r="9" spans="7:101" ht="3.75" customHeight="1"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N9" s="281" t="s">
        <v>198</v>
      </c>
      <c r="AO9" s="281"/>
      <c r="AP9" s="281"/>
      <c r="AQ9" s="281"/>
      <c r="AR9" s="281"/>
      <c r="AS9" s="281"/>
      <c r="AT9" s="281"/>
      <c r="AU9" s="281"/>
      <c r="AV9" s="281"/>
      <c r="AW9" s="281"/>
      <c r="AX9" s="281"/>
      <c r="AY9" s="281"/>
      <c r="AZ9" s="14"/>
      <c r="BA9" s="14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19"/>
      <c r="CH9" s="19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12"/>
      <c r="CT9" s="12"/>
      <c r="CU9" s="12"/>
      <c r="CV9" s="12"/>
      <c r="CW9" s="12"/>
    </row>
    <row r="10" spans="7:101" ht="3.75" customHeight="1"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N10" s="281"/>
      <c r="AO10" s="281"/>
      <c r="AP10" s="281"/>
      <c r="AQ10" s="281"/>
      <c r="AR10" s="281"/>
      <c r="AS10" s="281"/>
      <c r="AT10" s="281"/>
      <c r="AU10" s="281"/>
      <c r="AV10" s="281"/>
      <c r="AW10" s="281"/>
      <c r="AX10" s="281"/>
      <c r="AY10" s="281"/>
      <c r="AZ10" s="14"/>
      <c r="BA10" s="14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19"/>
      <c r="CH10" s="19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12"/>
      <c r="CT10" s="12"/>
      <c r="CU10" s="12"/>
      <c r="CV10" s="12"/>
      <c r="CW10" s="12"/>
    </row>
    <row r="11" spans="7:101" ht="3.75" customHeight="1"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N11" s="281"/>
      <c r="AO11" s="281"/>
      <c r="AP11" s="281"/>
      <c r="AQ11" s="281"/>
      <c r="AR11" s="281"/>
      <c r="AS11" s="281"/>
      <c r="AT11" s="281"/>
      <c r="AU11" s="281"/>
      <c r="AV11" s="281"/>
      <c r="AW11" s="281"/>
      <c r="AX11" s="281"/>
      <c r="AY11" s="281"/>
      <c r="AZ11" s="14"/>
      <c r="BA11" s="14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19"/>
      <c r="CH11" s="19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12"/>
      <c r="CT11" s="12"/>
      <c r="CU11" s="12"/>
      <c r="CV11" s="12"/>
      <c r="CW11" s="12"/>
    </row>
    <row r="12" spans="7:101" ht="3.75" customHeight="1"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N12" s="281"/>
      <c r="AO12" s="281"/>
      <c r="AP12" s="281"/>
      <c r="AQ12" s="281"/>
      <c r="AR12" s="281"/>
      <c r="AS12" s="281"/>
      <c r="AT12" s="281"/>
      <c r="AU12" s="281"/>
      <c r="AV12" s="281"/>
      <c r="AW12" s="281"/>
      <c r="AX12" s="281"/>
      <c r="AY12" s="281"/>
      <c r="AZ12" s="14"/>
      <c r="BA12" s="14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12"/>
      <c r="CT12" s="12"/>
      <c r="CU12" s="12"/>
      <c r="CV12" s="12"/>
      <c r="CW12" s="12"/>
    </row>
    <row r="13" spans="7:101" ht="3.75" customHeight="1"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V13" s="14"/>
      <c r="W13" s="14"/>
      <c r="X13" s="14"/>
      <c r="Y13" s="14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N13" s="281"/>
      <c r="AO13" s="281"/>
      <c r="AP13" s="281"/>
      <c r="AQ13" s="281"/>
      <c r="AR13" s="281"/>
      <c r="AS13" s="281"/>
      <c r="AT13" s="281"/>
      <c r="AU13" s="281"/>
      <c r="AV13" s="281"/>
      <c r="AW13" s="281"/>
      <c r="AX13" s="281"/>
      <c r="AY13" s="281"/>
      <c r="AZ13" s="14"/>
      <c r="BA13" s="14"/>
      <c r="BB13" s="27"/>
      <c r="BC13" s="26"/>
      <c r="BD13" s="13"/>
      <c r="BE13" s="13"/>
      <c r="BF13" s="13"/>
      <c r="BG13" s="13"/>
      <c r="BH13" s="13"/>
      <c r="BI13" s="13"/>
      <c r="BJ13" s="13"/>
      <c r="BK13" s="13"/>
      <c r="BL13" s="14"/>
      <c r="BM13" s="14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12"/>
      <c r="CT13" s="12"/>
      <c r="CU13" s="12"/>
      <c r="CV13" s="12"/>
      <c r="CW13" s="12"/>
    </row>
    <row r="14" spans="7:101" ht="3.75" customHeight="1"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V14" s="14"/>
      <c r="W14" s="14"/>
      <c r="X14" s="14"/>
      <c r="Y14" s="14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N14" s="281"/>
      <c r="AO14" s="281"/>
      <c r="AP14" s="281"/>
      <c r="AQ14" s="281"/>
      <c r="AR14" s="281"/>
      <c r="AS14" s="281"/>
      <c r="AT14" s="281"/>
      <c r="AU14" s="281"/>
      <c r="AV14" s="281"/>
      <c r="AW14" s="281"/>
      <c r="AX14" s="281"/>
      <c r="AY14" s="281"/>
      <c r="AZ14" s="14"/>
      <c r="BA14" s="14"/>
      <c r="BB14" s="303" t="s">
        <v>11</v>
      </c>
      <c r="BC14" s="303"/>
      <c r="BD14" s="304" t="str">
        <f>BB39</f>
        <v>Sajdak Roman CZE</v>
      </c>
      <c r="BE14" s="304"/>
      <c r="BF14" s="304"/>
      <c r="BG14" s="304"/>
      <c r="BH14" s="304"/>
      <c r="BI14" s="304"/>
      <c r="BJ14" s="304"/>
      <c r="BK14" s="304"/>
      <c r="BL14" s="304"/>
      <c r="BM14" s="304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12"/>
      <c r="CT14" s="12"/>
      <c r="CU14" s="12"/>
      <c r="CV14" s="12"/>
      <c r="CW14" s="12"/>
    </row>
    <row r="15" spans="7:101" ht="3.75" customHeight="1"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V15" s="14"/>
      <c r="W15" s="14"/>
      <c r="X15" s="14"/>
      <c r="Y15" s="14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N15" s="281"/>
      <c r="AO15" s="281"/>
      <c r="AP15" s="281"/>
      <c r="AQ15" s="281"/>
      <c r="AR15" s="281"/>
      <c r="AS15" s="281"/>
      <c r="AT15" s="281"/>
      <c r="AU15" s="281"/>
      <c r="AV15" s="281"/>
      <c r="AW15" s="281"/>
      <c r="AX15" s="281"/>
      <c r="AY15" s="281"/>
      <c r="AZ15" s="14"/>
      <c r="BA15" s="14"/>
      <c r="BB15" s="303"/>
      <c r="BC15" s="303"/>
      <c r="BD15" s="304"/>
      <c r="BE15" s="304"/>
      <c r="BF15" s="304"/>
      <c r="BG15" s="304"/>
      <c r="BH15" s="304"/>
      <c r="BI15" s="304"/>
      <c r="BJ15" s="304"/>
      <c r="BK15" s="304"/>
      <c r="BL15" s="304"/>
      <c r="BM15" s="304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12"/>
      <c r="CT15" s="12"/>
      <c r="CU15" s="12"/>
      <c r="CV15" s="12"/>
      <c r="CW15" s="12"/>
    </row>
    <row r="16" spans="7:101" ht="3.75" customHeight="1"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V16" s="14"/>
      <c r="W16" s="14"/>
      <c r="X16" s="14"/>
      <c r="Y16" s="14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N16" s="281"/>
      <c r="AO16" s="281"/>
      <c r="AP16" s="281"/>
      <c r="AQ16" s="281"/>
      <c r="AR16" s="281"/>
      <c r="AS16" s="281"/>
      <c r="AT16" s="281"/>
      <c r="AU16" s="281"/>
      <c r="AV16" s="281"/>
      <c r="AW16" s="281"/>
      <c r="AX16" s="281"/>
      <c r="AY16" s="281"/>
      <c r="AZ16" s="14"/>
      <c r="BA16" s="14"/>
      <c r="BB16" s="303"/>
      <c r="BC16" s="303"/>
      <c r="BD16" s="304"/>
      <c r="BE16" s="304"/>
      <c r="BF16" s="304"/>
      <c r="BG16" s="304"/>
      <c r="BH16" s="304"/>
      <c r="BI16" s="304"/>
      <c r="BJ16" s="304"/>
      <c r="BK16" s="304"/>
      <c r="BL16" s="304"/>
      <c r="BM16" s="304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2"/>
      <c r="CT16" s="12"/>
      <c r="CU16" s="12"/>
      <c r="CV16" s="12"/>
      <c r="CW16" s="12"/>
    </row>
    <row r="17" spans="7:101" ht="3.75" customHeight="1"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V17" s="14"/>
      <c r="W17" s="14"/>
      <c r="X17" s="14"/>
      <c r="Y17" s="14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N17" s="281"/>
      <c r="AO17" s="281"/>
      <c r="AP17" s="281"/>
      <c r="AQ17" s="281"/>
      <c r="AR17" s="281"/>
      <c r="AS17" s="281"/>
      <c r="AT17" s="281"/>
      <c r="AU17" s="281"/>
      <c r="AV17" s="281"/>
      <c r="AW17" s="281"/>
      <c r="AX17" s="281"/>
      <c r="AY17" s="281"/>
      <c r="AZ17" s="14"/>
      <c r="BA17" s="14"/>
      <c r="BB17" s="303"/>
      <c r="BC17" s="303"/>
      <c r="BD17" s="304"/>
      <c r="BE17" s="304"/>
      <c r="BF17" s="304"/>
      <c r="BG17" s="304"/>
      <c r="BH17" s="304"/>
      <c r="BI17" s="304"/>
      <c r="BJ17" s="304"/>
      <c r="BK17" s="304"/>
      <c r="BL17" s="304"/>
      <c r="BM17" s="304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12"/>
      <c r="CT17" s="12"/>
      <c r="CU17" s="12"/>
      <c r="CV17" s="12"/>
      <c r="CW17" s="12"/>
    </row>
    <row r="18" spans="1:101" ht="3.75" customHeight="1">
      <c r="A18" s="105"/>
      <c r="B18" s="24"/>
      <c r="C18" s="24"/>
      <c r="D18" s="32"/>
      <c r="E18" s="32"/>
      <c r="F18" s="32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05"/>
      <c r="V18" s="31"/>
      <c r="W18" s="31"/>
      <c r="X18" s="13"/>
      <c r="Y18" s="13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N18" s="281"/>
      <c r="AO18" s="281"/>
      <c r="AP18" s="281"/>
      <c r="AQ18" s="281"/>
      <c r="AR18" s="281"/>
      <c r="AS18" s="281"/>
      <c r="AT18" s="281"/>
      <c r="AU18" s="281"/>
      <c r="AV18" s="281"/>
      <c r="AW18" s="281"/>
      <c r="AX18" s="281"/>
      <c r="AY18" s="281"/>
      <c r="AZ18" s="14"/>
      <c r="BA18" s="14"/>
      <c r="BB18" s="15"/>
      <c r="BC18" s="26"/>
      <c r="BD18" s="27"/>
      <c r="BE18" s="27"/>
      <c r="BF18" s="27"/>
      <c r="BG18" s="27"/>
      <c r="BH18" s="27"/>
      <c r="BI18" s="27"/>
      <c r="BJ18" s="27"/>
      <c r="BK18" s="27"/>
      <c r="BL18" s="14"/>
      <c r="BM18" s="14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12"/>
      <c r="CT18" s="12"/>
      <c r="CU18" s="12"/>
      <c r="CV18" s="12"/>
      <c r="CW18" s="12"/>
    </row>
    <row r="19" spans="1:101" ht="3.75" customHeight="1">
      <c r="A19" s="105"/>
      <c r="B19" s="24"/>
      <c r="C19" s="24"/>
      <c r="D19" s="32"/>
      <c r="E19" s="32"/>
      <c r="F19" s="32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05"/>
      <c r="V19" s="31"/>
      <c r="W19" s="31"/>
      <c r="X19" s="13"/>
      <c r="Y19" s="13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N19" s="281"/>
      <c r="AO19" s="281"/>
      <c r="AP19" s="281"/>
      <c r="AQ19" s="281"/>
      <c r="AR19" s="281"/>
      <c r="AS19" s="281"/>
      <c r="AT19" s="281"/>
      <c r="AU19" s="281"/>
      <c r="AV19" s="281"/>
      <c r="AW19" s="281"/>
      <c r="AX19" s="281"/>
      <c r="AY19" s="281"/>
      <c r="AZ19" s="14"/>
      <c r="BA19" s="14"/>
      <c r="BB19" s="303" t="s">
        <v>12</v>
      </c>
      <c r="BC19" s="303"/>
      <c r="BD19" s="304" t="str">
        <f>AO27</f>
        <v>Lamch Wojciech  POL</v>
      </c>
      <c r="BE19" s="304"/>
      <c r="BF19" s="304"/>
      <c r="BG19" s="304"/>
      <c r="BH19" s="304"/>
      <c r="BI19" s="304"/>
      <c r="BJ19" s="304"/>
      <c r="BK19" s="304"/>
      <c r="BL19" s="304"/>
      <c r="BM19" s="304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12"/>
      <c r="CT19" s="12"/>
      <c r="CU19" s="12"/>
      <c r="CV19" s="12"/>
      <c r="CW19" s="12"/>
    </row>
    <row r="20" spans="1:101" ht="3.75" customHeight="1">
      <c r="A20" s="105"/>
      <c r="B20" s="24"/>
      <c r="C20" s="24"/>
      <c r="D20" s="32"/>
      <c r="E20" s="32"/>
      <c r="F20" s="32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05"/>
      <c r="V20" s="31"/>
      <c r="W20" s="31"/>
      <c r="X20" s="15"/>
      <c r="Y20" s="13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8"/>
      <c r="AL20" s="26"/>
      <c r="AM20" s="108"/>
      <c r="AN20" s="281"/>
      <c r="AO20" s="281"/>
      <c r="AP20" s="281"/>
      <c r="AQ20" s="281"/>
      <c r="AR20" s="281"/>
      <c r="AS20" s="281"/>
      <c r="AT20" s="281"/>
      <c r="AU20" s="281"/>
      <c r="AV20" s="281"/>
      <c r="AW20" s="281"/>
      <c r="AX20" s="281"/>
      <c r="AY20" s="281"/>
      <c r="AZ20" s="26"/>
      <c r="BA20" s="14"/>
      <c r="BB20" s="303"/>
      <c r="BC20" s="303"/>
      <c r="BD20" s="304"/>
      <c r="BE20" s="304"/>
      <c r="BF20" s="304"/>
      <c r="BG20" s="304"/>
      <c r="BH20" s="304"/>
      <c r="BI20" s="304"/>
      <c r="BJ20" s="304"/>
      <c r="BK20" s="304"/>
      <c r="BL20" s="304"/>
      <c r="BM20" s="304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12"/>
      <c r="CT20" s="12"/>
      <c r="CU20" s="12"/>
      <c r="CV20" s="12"/>
      <c r="CW20" s="12"/>
    </row>
    <row r="21" spans="1:101" ht="15" customHeight="1">
      <c r="A21" s="105"/>
      <c r="B21" s="24"/>
      <c r="C21" s="24"/>
      <c r="D21" s="32"/>
      <c r="E21" s="32"/>
      <c r="F21" s="32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05" t="str">
        <f>V21&amp;" "&amp;Z21</f>
        <v>1. A Skopalová Barbora CZE</v>
      </c>
      <c r="V21" s="275" t="s">
        <v>21</v>
      </c>
      <c r="W21" s="275"/>
      <c r="X21" s="275"/>
      <c r="Y21" s="275"/>
      <c r="Z21" s="276" t="str">
        <f>'BC1'!B14</f>
        <v>Skopalová Barbora CZE</v>
      </c>
      <c r="AA21" s="275"/>
      <c r="AB21" s="275"/>
      <c r="AC21" s="275"/>
      <c r="AD21" s="275"/>
      <c r="AE21" s="275"/>
      <c r="AF21" s="275"/>
      <c r="AG21" s="275"/>
      <c r="AH21" s="275"/>
      <c r="AI21" s="275"/>
      <c r="AJ21" s="271">
        <v>2</v>
      </c>
      <c r="AK21" s="271"/>
      <c r="AL21" s="26"/>
      <c r="AM21" s="108"/>
      <c r="AN21" s="281"/>
      <c r="AO21" s="281"/>
      <c r="AP21" s="281"/>
      <c r="AQ21" s="281"/>
      <c r="AR21" s="281"/>
      <c r="AS21" s="281"/>
      <c r="AT21" s="281"/>
      <c r="AU21" s="281"/>
      <c r="AV21" s="281"/>
      <c r="AW21" s="281"/>
      <c r="AX21" s="281"/>
      <c r="AY21" s="281"/>
      <c r="AZ21" s="26"/>
      <c r="BA21" s="14"/>
      <c r="BB21" s="303"/>
      <c r="BC21" s="303"/>
      <c r="BD21" s="304"/>
      <c r="BE21" s="304"/>
      <c r="BF21" s="304"/>
      <c r="BG21" s="304"/>
      <c r="BH21" s="304"/>
      <c r="BI21" s="304"/>
      <c r="BJ21" s="304"/>
      <c r="BK21" s="304"/>
      <c r="BL21" s="304"/>
      <c r="BM21" s="304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2"/>
      <c r="CT21" s="12"/>
      <c r="CU21" s="12"/>
      <c r="CV21" s="12"/>
      <c r="CW21" s="12"/>
    </row>
    <row r="22" spans="1:101" ht="3.75" customHeight="1">
      <c r="A22" s="106"/>
      <c r="B22" s="12"/>
      <c r="C22" s="12"/>
      <c r="D22" s="12"/>
      <c r="E22" s="12"/>
      <c r="F22" s="12"/>
      <c r="G22" s="13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13"/>
      <c r="S22" s="13"/>
      <c r="T22" s="13"/>
      <c r="U22" s="109"/>
      <c r="V22" s="275"/>
      <c r="W22" s="275"/>
      <c r="X22" s="275"/>
      <c r="Y22" s="275"/>
      <c r="Z22" s="276"/>
      <c r="AA22" s="275"/>
      <c r="AB22" s="275"/>
      <c r="AC22" s="275"/>
      <c r="AD22" s="275"/>
      <c r="AE22" s="275"/>
      <c r="AF22" s="275"/>
      <c r="AG22" s="275"/>
      <c r="AH22" s="275"/>
      <c r="AI22" s="275"/>
      <c r="AJ22" s="271"/>
      <c r="AK22" s="271"/>
      <c r="AL22" s="41"/>
      <c r="AM22" s="108"/>
      <c r="AN22" s="281"/>
      <c r="AO22" s="281"/>
      <c r="AP22" s="281"/>
      <c r="AQ22" s="281"/>
      <c r="AR22" s="281"/>
      <c r="AS22" s="281"/>
      <c r="AT22" s="281"/>
      <c r="AU22" s="281"/>
      <c r="AV22" s="281"/>
      <c r="AW22" s="281"/>
      <c r="AX22" s="281"/>
      <c r="AY22" s="281"/>
      <c r="AZ22" s="26"/>
      <c r="BA22" s="14"/>
      <c r="BB22" s="303"/>
      <c r="BC22" s="303"/>
      <c r="BD22" s="304"/>
      <c r="BE22" s="304"/>
      <c r="BF22" s="304"/>
      <c r="BG22" s="304"/>
      <c r="BH22" s="304"/>
      <c r="BI22" s="304"/>
      <c r="BJ22" s="304"/>
      <c r="BK22" s="304"/>
      <c r="BL22" s="304"/>
      <c r="BM22" s="304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12"/>
      <c r="CT22" s="12"/>
      <c r="CU22" s="12"/>
      <c r="CV22" s="12"/>
      <c r="CW22" s="12"/>
    </row>
    <row r="23" spans="1:101" ht="3.75" customHeight="1">
      <c r="A23" s="106"/>
      <c r="B23" s="12"/>
      <c r="C23" s="12"/>
      <c r="D23" s="12"/>
      <c r="E23" s="12"/>
      <c r="F23" s="12"/>
      <c r="G23" s="13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13"/>
      <c r="S23" s="13"/>
      <c r="T23" s="13"/>
      <c r="U23" s="109"/>
      <c r="V23" s="275"/>
      <c r="W23" s="275"/>
      <c r="X23" s="275"/>
      <c r="Y23" s="275"/>
      <c r="Z23" s="276"/>
      <c r="AA23" s="275"/>
      <c r="AB23" s="275"/>
      <c r="AC23" s="275"/>
      <c r="AD23" s="275"/>
      <c r="AE23" s="275"/>
      <c r="AF23" s="275"/>
      <c r="AG23" s="275"/>
      <c r="AH23" s="275"/>
      <c r="AI23" s="275"/>
      <c r="AJ23" s="271"/>
      <c r="AK23" s="271"/>
      <c r="AL23" s="273"/>
      <c r="AM23" s="108"/>
      <c r="AN23" s="281"/>
      <c r="AO23" s="281"/>
      <c r="AP23" s="281"/>
      <c r="AQ23" s="281"/>
      <c r="AR23" s="281"/>
      <c r="AS23" s="281"/>
      <c r="AT23" s="281"/>
      <c r="AU23" s="281"/>
      <c r="AV23" s="281"/>
      <c r="AW23" s="281"/>
      <c r="AX23" s="281"/>
      <c r="AY23" s="281"/>
      <c r="AZ23" s="26"/>
      <c r="BA23" s="14"/>
      <c r="BB23" s="14"/>
      <c r="BC23" s="26"/>
      <c r="BD23" s="27"/>
      <c r="BE23" s="27"/>
      <c r="BF23" s="27"/>
      <c r="BG23" s="27"/>
      <c r="BH23" s="27"/>
      <c r="BI23" s="27"/>
      <c r="BJ23" s="27"/>
      <c r="BK23" s="27"/>
      <c r="BL23" s="14"/>
      <c r="BM23" s="14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12"/>
      <c r="CT23" s="12"/>
      <c r="CU23" s="12"/>
      <c r="CV23" s="12"/>
      <c r="CW23" s="12"/>
    </row>
    <row r="24" spans="1:101" ht="3.75" customHeight="1">
      <c r="A24" s="105"/>
      <c r="B24" s="24"/>
      <c r="C24" s="24"/>
      <c r="D24" s="32"/>
      <c r="E24" s="32"/>
      <c r="F24" s="32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05"/>
      <c r="V24" s="275"/>
      <c r="W24" s="275"/>
      <c r="X24" s="275"/>
      <c r="Y24" s="275"/>
      <c r="Z24" s="276"/>
      <c r="AA24" s="275"/>
      <c r="AB24" s="275"/>
      <c r="AC24" s="275"/>
      <c r="AD24" s="275"/>
      <c r="AE24" s="275"/>
      <c r="AF24" s="275"/>
      <c r="AG24" s="275"/>
      <c r="AH24" s="275"/>
      <c r="AI24" s="275"/>
      <c r="AJ24" s="271"/>
      <c r="AK24" s="271"/>
      <c r="AL24" s="273"/>
      <c r="AM24" s="108"/>
      <c r="AN24" s="281"/>
      <c r="AO24" s="281"/>
      <c r="AP24" s="281"/>
      <c r="AQ24" s="281"/>
      <c r="AR24" s="281"/>
      <c r="AS24" s="281"/>
      <c r="AT24" s="281"/>
      <c r="AU24" s="281"/>
      <c r="AV24" s="281"/>
      <c r="AW24" s="281"/>
      <c r="AX24" s="281"/>
      <c r="AY24" s="281"/>
      <c r="AZ24" s="26"/>
      <c r="BA24" s="14"/>
      <c r="BB24" s="257" t="s">
        <v>13</v>
      </c>
      <c r="BC24" s="296"/>
      <c r="BD24" s="295" t="str">
        <f>N73</f>
        <v>Skopalová Barbora CZE</v>
      </c>
      <c r="BE24" s="295"/>
      <c r="BF24" s="295"/>
      <c r="BG24" s="295"/>
      <c r="BH24" s="295"/>
      <c r="BI24" s="295"/>
      <c r="BJ24" s="295"/>
      <c r="BK24" s="295"/>
      <c r="BL24" s="295"/>
      <c r="BM24" s="295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12"/>
      <c r="CT24" s="12"/>
      <c r="CU24" s="12"/>
      <c r="CV24" s="12"/>
      <c r="CW24" s="12"/>
    </row>
    <row r="25" spans="1:101" ht="15" customHeight="1">
      <c r="A25" s="105"/>
      <c r="B25" s="24"/>
      <c r="C25" s="24"/>
      <c r="D25" s="32"/>
      <c r="E25" s="32"/>
      <c r="F25" s="32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05"/>
      <c r="V25" s="31"/>
      <c r="W25" s="31"/>
      <c r="X25" s="15"/>
      <c r="Y25" s="13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9"/>
      <c r="AK25" s="28"/>
      <c r="AL25" s="273"/>
      <c r="AM25" s="108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26"/>
      <c r="BA25" s="14"/>
      <c r="BB25" s="257"/>
      <c r="BC25" s="296"/>
      <c r="BD25" s="295"/>
      <c r="BE25" s="295"/>
      <c r="BF25" s="295"/>
      <c r="BG25" s="295"/>
      <c r="BH25" s="295"/>
      <c r="BI25" s="295"/>
      <c r="BJ25" s="295"/>
      <c r="BK25" s="295"/>
      <c r="BL25" s="295"/>
      <c r="BM25" s="295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12"/>
      <c r="CT25" s="12"/>
      <c r="CU25" s="12"/>
      <c r="CV25" s="12"/>
      <c r="CW25" s="12"/>
    </row>
    <row r="26" spans="1:101" ht="6.75" customHeight="1">
      <c r="A26" s="105"/>
      <c r="B26" s="24"/>
      <c r="C26" s="24"/>
      <c r="D26" s="32"/>
      <c r="E26" s="32"/>
      <c r="F26" s="32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05"/>
      <c r="V26" s="31"/>
      <c r="W26" s="31"/>
      <c r="X26" s="13"/>
      <c r="Y26" s="13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9"/>
      <c r="AK26" s="28"/>
      <c r="AL26" s="131"/>
      <c r="AM26" s="108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26"/>
      <c r="BA26" s="14"/>
      <c r="BB26" s="257"/>
      <c r="BC26" s="296"/>
      <c r="BD26" s="295"/>
      <c r="BE26" s="295"/>
      <c r="BF26" s="295"/>
      <c r="BG26" s="295"/>
      <c r="BH26" s="295"/>
      <c r="BI26" s="295"/>
      <c r="BJ26" s="295"/>
      <c r="BK26" s="295"/>
      <c r="BL26" s="295"/>
      <c r="BM26" s="295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2"/>
      <c r="CT26" s="12"/>
      <c r="CU26" s="12"/>
      <c r="CV26" s="12"/>
      <c r="CW26" s="12"/>
    </row>
    <row r="27" spans="1:91" ht="3.75" customHeight="1">
      <c r="A27" s="105"/>
      <c r="B27" s="24"/>
      <c r="C27" s="24"/>
      <c r="D27" s="32"/>
      <c r="E27" s="32"/>
      <c r="F27" s="32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05"/>
      <c r="V27" s="31"/>
      <c r="W27" s="31"/>
      <c r="X27" s="13"/>
      <c r="Y27" s="13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9"/>
      <c r="AK27" s="28"/>
      <c r="AL27" s="131"/>
      <c r="AM27" s="105" t="str">
        <f>AN27&amp;" "&amp;AO27</f>
        <v>1. Finalist Lamch Wojciech  POL</v>
      </c>
      <c r="AN27" s="256" t="s">
        <v>72</v>
      </c>
      <c r="AO27" s="259" t="str">
        <f>Z33</f>
        <v>Lamch Wojciech  POL</v>
      </c>
      <c r="AP27" s="260"/>
      <c r="AQ27" s="260"/>
      <c r="AR27" s="260"/>
      <c r="AS27" s="260"/>
      <c r="AT27" s="260"/>
      <c r="AU27" s="260"/>
      <c r="AV27" s="260"/>
      <c r="AW27" s="268"/>
      <c r="AX27" s="294">
        <v>2</v>
      </c>
      <c r="AY27" s="294"/>
      <c r="AZ27" s="26"/>
      <c r="BA27" s="14"/>
      <c r="BB27" s="15"/>
      <c r="BC27" s="15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12"/>
      <c r="CJ27" s="12"/>
      <c r="CK27" s="12"/>
      <c r="CL27" s="12"/>
      <c r="CM27" s="12"/>
    </row>
    <row r="28" spans="1:101" ht="3.75" customHeight="1">
      <c r="A28" s="106"/>
      <c r="B28" s="12"/>
      <c r="C28" s="12"/>
      <c r="D28" s="12"/>
      <c r="E28" s="12"/>
      <c r="F28" s="12"/>
      <c r="G28" s="13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13"/>
      <c r="S28" s="13"/>
      <c r="T28" s="13"/>
      <c r="U28" s="109"/>
      <c r="V28" s="13"/>
      <c r="W28" s="30"/>
      <c r="X28" s="13"/>
      <c r="Y28" s="13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9"/>
      <c r="AK28" s="28"/>
      <c r="AL28" s="131"/>
      <c r="AM28" s="117"/>
      <c r="AN28" s="256"/>
      <c r="AO28" s="262"/>
      <c r="AP28" s="263"/>
      <c r="AQ28" s="263"/>
      <c r="AR28" s="263"/>
      <c r="AS28" s="263"/>
      <c r="AT28" s="263"/>
      <c r="AU28" s="263"/>
      <c r="AV28" s="263"/>
      <c r="AW28" s="269"/>
      <c r="AX28" s="294"/>
      <c r="AY28" s="294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13"/>
      <c r="BN28" s="40"/>
      <c r="BO28" s="18"/>
      <c r="BP28" s="18"/>
      <c r="BQ28" s="18"/>
      <c r="BR28" s="18"/>
      <c r="BS28" s="18"/>
      <c r="BT28" s="18"/>
      <c r="BU28" s="18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12"/>
      <c r="CT28" s="12"/>
      <c r="CU28" s="12"/>
      <c r="CV28" s="12"/>
      <c r="CW28" s="12"/>
    </row>
    <row r="29" spans="1:101" ht="15" customHeight="1">
      <c r="A29" s="106"/>
      <c r="B29" s="12"/>
      <c r="C29" s="12"/>
      <c r="D29" s="12"/>
      <c r="E29" s="12"/>
      <c r="F29" s="12"/>
      <c r="G29" s="13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13"/>
      <c r="S29" s="13"/>
      <c r="T29" s="13"/>
      <c r="U29" s="109"/>
      <c r="V29" s="13"/>
      <c r="W29" s="30"/>
      <c r="X29" s="13"/>
      <c r="Y29" s="13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9"/>
      <c r="AK29" s="28"/>
      <c r="AL29" s="131"/>
      <c r="AM29" s="108"/>
      <c r="AN29" s="256"/>
      <c r="AO29" s="262"/>
      <c r="AP29" s="263"/>
      <c r="AQ29" s="263"/>
      <c r="AR29" s="263"/>
      <c r="AS29" s="263"/>
      <c r="AT29" s="263"/>
      <c r="AU29" s="263"/>
      <c r="AV29" s="263"/>
      <c r="AW29" s="269"/>
      <c r="AX29" s="294"/>
      <c r="AY29" s="294"/>
      <c r="AZ29" s="273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13"/>
      <c r="BM29" s="15"/>
      <c r="BN29" s="24"/>
      <c r="BO29" s="24"/>
      <c r="BP29" s="24"/>
      <c r="BQ29" s="24"/>
      <c r="BR29" s="24"/>
      <c r="BS29" s="24"/>
      <c r="BT29" s="24"/>
      <c r="BU29" s="24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12"/>
      <c r="CT29" s="12"/>
      <c r="CU29" s="12"/>
      <c r="CV29" s="12"/>
      <c r="CW29" s="12"/>
    </row>
    <row r="30" spans="1:101" ht="3.75" customHeight="1">
      <c r="A30" s="105"/>
      <c r="B30" s="24"/>
      <c r="C30" s="24"/>
      <c r="D30" s="32"/>
      <c r="E30" s="32"/>
      <c r="F30" s="32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05"/>
      <c r="V30" s="31"/>
      <c r="W30" s="31"/>
      <c r="X30" s="13"/>
      <c r="Y30" s="13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9"/>
      <c r="AK30" s="28"/>
      <c r="AL30" s="131"/>
      <c r="AM30" s="108"/>
      <c r="AN30" s="256"/>
      <c r="AO30" s="265"/>
      <c r="AP30" s="266"/>
      <c r="AQ30" s="266"/>
      <c r="AR30" s="266"/>
      <c r="AS30" s="266"/>
      <c r="AT30" s="266"/>
      <c r="AU30" s="266"/>
      <c r="AV30" s="266"/>
      <c r="AW30" s="270"/>
      <c r="AX30" s="294"/>
      <c r="AY30" s="294"/>
      <c r="AZ30" s="273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13"/>
      <c r="BM30" s="15"/>
      <c r="BN30" s="24"/>
      <c r="BO30" s="24"/>
      <c r="BP30" s="24"/>
      <c r="BQ30" s="24"/>
      <c r="BR30" s="24"/>
      <c r="BS30" s="24"/>
      <c r="BT30" s="24"/>
      <c r="BU30" s="24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12"/>
      <c r="CT30" s="12"/>
      <c r="CU30" s="12"/>
      <c r="CV30" s="12"/>
      <c r="CW30" s="12"/>
    </row>
    <row r="31" spans="1:101" ht="3.75" customHeight="1">
      <c r="A31" s="105"/>
      <c r="B31" s="24"/>
      <c r="C31" s="24"/>
      <c r="D31" s="32"/>
      <c r="E31" s="32"/>
      <c r="F31" s="32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05"/>
      <c r="V31" s="31"/>
      <c r="W31" s="31"/>
      <c r="X31" s="13"/>
      <c r="Y31" s="13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9"/>
      <c r="AK31" s="28"/>
      <c r="AL31" s="131"/>
      <c r="AM31" s="108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36"/>
      <c r="AY31" s="35"/>
      <c r="AZ31" s="273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13"/>
      <c r="BM31" s="15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3"/>
      <c r="CF31" s="23"/>
      <c r="CG31" s="19"/>
      <c r="CH31" s="19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2"/>
      <c r="CT31" s="12"/>
      <c r="CU31" s="12"/>
      <c r="CV31" s="12"/>
      <c r="CW31" s="12"/>
    </row>
    <row r="32" spans="1:101" ht="3.75" customHeight="1">
      <c r="A32" s="105"/>
      <c r="B32" s="24"/>
      <c r="C32" s="24"/>
      <c r="D32" s="32"/>
      <c r="E32" s="32"/>
      <c r="F32" s="32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05"/>
      <c r="V32" s="31"/>
      <c r="W32" s="31"/>
      <c r="X32" s="15"/>
      <c r="Y32" s="13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9"/>
      <c r="AK32" s="28"/>
      <c r="AL32" s="258"/>
      <c r="AM32" s="108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36"/>
      <c r="AY32" s="35"/>
      <c r="AZ32" s="131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13"/>
      <c r="BM32" s="13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3"/>
      <c r="CF32" s="23"/>
      <c r="CG32" s="19"/>
      <c r="CH32" s="19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2"/>
      <c r="CT32" s="12"/>
      <c r="CU32" s="12"/>
      <c r="CV32" s="12"/>
      <c r="CW32" s="12"/>
    </row>
    <row r="33" spans="1:101" ht="3.75" customHeight="1">
      <c r="A33" s="105"/>
      <c r="B33" s="24"/>
      <c r="C33" s="24"/>
      <c r="D33" s="32"/>
      <c r="E33" s="32"/>
      <c r="F33" s="32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05" t="str">
        <f>V33&amp;" "&amp;Z33</f>
        <v>2. X Lamch Wojciech  POL</v>
      </c>
      <c r="V33" s="286" t="s">
        <v>208</v>
      </c>
      <c r="W33" s="287"/>
      <c r="X33" s="287"/>
      <c r="Y33" s="288"/>
      <c r="Z33" s="276" t="str">
        <f>'BC1'!B18</f>
        <v>Lamch Wojciech  POL</v>
      </c>
      <c r="AA33" s="275"/>
      <c r="AB33" s="275"/>
      <c r="AC33" s="275"/>
      <c r="AD33" s="275"/>
      <c r="AE33" s="275"/>
      <c r="AF33" s="275"/>
      <c r="AG33" s="275"/>
      <c r="AH33" s="275"/>
      <c r="AI33" s="275"/>
      <c r="AJ33" s="293">
        <v>2</v>
      </c>
      <c r="AK33" s="293"/>
      <c r="AL33" s="258"/>
      <c r="AM33" s="108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39"/>
      <c r="AY33" s="39"/>
      <c r="AZ33" s="131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13"/>
      <c r="BN33" s="19"/>
      <c r="BO33" s="18"/>
      <c r="BP33" s="18"/>
      <c r="BQ33" s="18"/>
      <c r="BR33" s="18"/>
      <c r="BS33" s="18"/>
      <c r="BT33" s="18"/>
      <c r="BU33" s="18"/>
      <c r="BV33" s="24"/>
      <c r="BW33" s="24"/>
      <c r="BX33" s="24"/>
      <c r="BY33" s="24"/>
      <c r="BZ33" s="24"/>
      <c r="CA33" s="24"/>
      <c r="CB33" s="24"/>
      <c r="CC33" s="24"/>
      <c r="CD33" s="24"/>
      <c r="CE33" s="23"/>
      <c r="CF33" s="23"/>
      <c r="CG33" s="24"/>
      <c r="CH33" s="19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2"/>
      <c r="CT33" s="12"/>
      <c r="CU33" s="12"/>
      <c r="CV33" s="12"/>
      <c r="CW33" s="12"/>
    </row>
    <row r="34" spans="1:101" ht="3.75" customHeight="1">
      <c r="A34" s="106"/>
      <c r="B34" s="12"/>
      <c r="C34" s="12"/>
      <c r="D34" s="12"/>
      <c r="E34" s="12"/>
      <c r="F34" s="12"/>
      <c r="G34" s="13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13"/>
      <c r="S34" s="13"/>
      <c r="T34" s="13"/>
      <c r="U34" s="109"/>
      <c r="V34" s="289"/>
      <c r="W34" s="263"/>
      <c r="X34" s="263"/>
      <c r="Y34" s="269"/>
      <c r="Z34" s="276"/>
      <c r="AA34" s="275"/>
      <c r="AB34" s="275"/>
      <c r="AC34" s="275"/>
      <c r="AD34" s="275"/>
      <c r="AE34" s="275"/>
      <c r="AF34" s="275"/>
      <c r="AG34" s="275"/>
      <c r="AH34" s="275"/>
      <c r="AI34" s="275"/>
      <c r="AJ34" s="293"/>
      <c r="AK34" s="293"/>
      <c r="AL34" s="258"/>
      <c r="AM34" s="108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39"/>
      <c r="AY34" s="39"/>
      <c r="AZ34" s="131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13"/>
      <c r="BN34" s="19"/>
      <c r="BO34" s="18"/>
      <c r="BP34" s="18"/>
      <c r="BQ34" s="18"/>
      <c r="BR34" s="18"/>
      <c r="BS34" s="18"/>
      <c r="BT34" s="18"/>
      <c r="BU34" s="18"/>
      <c r="BV34" s="24"/>
      <c r="BW34" s="24"/>
      <c r="BX34" s="24"/>
      <c r="BY34" s="24"/>
      <c r="BZ34" s="24"/>
      <c r="CA34" s="24"/>
      <c r="CB34" s="24"/>
      <c r="CC34" s="24"/>
      <c r="CD34" s="24"/>
      <c r="CE34" s="23"/>
      <c r="CF34" s="23"/>
      <c r="CG34" s="24"/>
      <c r="CH34" s="19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2"/>
      <c r="CT34" s="12"/>
      <c r="CU34" s="12"/>
      <c r="CV34" s="12"/>
      <c r="CW34" s="12"/>
    </row>
    <row r="35" spans="1:101" ht="3.75" customHeight="1">
      <c r="A35" s="106"/>
      <c r="B35" s="12"/>
      <c r="C35" s="12"/>
      <c r="D35" s="12"/>
      <c r="E35" s="12"/>
      <c r="F35" s="12"/>
      <c r="G35" s="13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13"/>
      <c r="S35" s="13"/>
      <c r="T35" s="13"/>
      <c r="U35" s="109"/>
      <c r="V35" s="289"/>
      <c r="W35" s="263"/>
      <c r="X35" s="263"/>
      <c r="Y35" s="269"/>
      <c r="Z35" s="276"/>
      <c r="AA35" s="275"/>
      <c r="AB35" s="275"/>
      <c r="AC35" s="275"/>
      <c r="AD35" s="275"/>
      <c r="AE35" s="275"/>
      <c r="AF35" s="275"/>
      <c r="AG35" s="275"/>
      <c r="AH35" s="275"/>
      <c r="AI35" s="275"/>
      <c r="AJ35" s="293"/>
      <c r="AK35" s="293"/>
      <c r="AL35" s="132"/>
      <c r="AM35" s="118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39"/>
      <c r="AY35" s="39"/>
      <c r="AZ35" s="134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13"/>
      <c r="BN35" s="19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20"/>
      <c r="CG35" s="24"/>
      <c r="CH35" s="19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2"/>
      <c r="CT35" s="12"/>
      <c r="CU35" s="12"/>
      <c r="CV35" s="12"/>
      <c r="CW35" s="12"/>
    </row>
    <row r="36" spans="1:101" ht="3.75" customHeight="1">
      <c r="A36" s="105"/>
      <c r="B36" s="24"/>
      <c r="C36" s="24"/>
      <c r="D36" s="32"/>
      <c r="E36" s="32"/>
      <c r="F36" s="32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05"/>
      <c r="V36" s="290"/>
      <c r="W36" s="291"/>
      <c r="X36" s="291"/>
      <c r="Y36" s="292"/>
      <c r="Z36" s="276"/>
      <c r="AA36" s="275"/>
      <c r="AB36" s="275"/>
      <c r="AC36" s="275"/>
      <c r="AD36" s="275"/>
      <c r="AE36" s="275"/>
      <c r="AF36" s="275"/>
      <c r="AG36" s="275"/>
      <c r="AH36" s="275"/>
      <c r="AI36" s="275"/>
      <c r="AJ36" s="293"/>
      <c r="AK36" s="293"/>
      <c r="AL36" s="133"/>
      <c r="AM36" s="118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39"/>
      <c r="AY36" s="39"/>
      <c r="AZ36" s="134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13"/>
      <c r="BN36" s="19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20"/>
      <c r="CG36" s="19"/>
      <c r="CH36" s="19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2"/>
      <c r="CT36" s="12"/>
      <c r="CU36" s="12"/>
      <c r="CV36" s="12"/>
      <c r="CW36" s="12"/>
    </row>
    <row r="37" spans="1:101" ht="3.75" customHeight="1">
      <c r="A37" s="105"/>
      <c r="B37" s="24"/>
      <c r="C37" s="24"/>
      <c r="D37" s="32"/>
      <c r="E37" s="32"/>
      <c r="F37" s="32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05"/>
      <c r="V37" s="31"/>
      <c r="W37" s="31"/>
      <c r="X37" s="15"/>
      <c r="Y37" s="13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9"/>
      <c r="AK37" s="28"/>
      <c r="AL37" s="133"/>
      <c r="AM37" s="118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39"/>
      <c r="AY37" s="39"/>
      <c r="AZ37" s="134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13"/>
      <c r="BN37" s="19"/>
      <c r="BO37" s="18"/>
      <c r="BP37" s="18"/>
      <c r="BQ37" s="18"/>
      <c r="BR37" s="18"/>
      <c r="BS37" s="18"/>
      <c r="CF37" s="20"/>
      <c r="CG37" s="19"/>
      <c r="CH37" s="19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2"/>
      <c r="CT37" s="12"/>
      <c r="CU37" s="12"/>
      <c r="CV37" s="12"/>
      <c r="CW37" s="12"/>
    </row>
    <row r="38" spans="1:101" ht="3.75" customHeight="1">
      <c r="A38" s="105"/>
      <c r="B38" s="24"/>
      <c r="C38" s="24"/>
      <c r="D38" s="32"/>
      <c r="E38" s="32"/>
      <c r="F38" s="32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05"/>
      <c r="V38" s="31"/>
      <c r="W38" s="31"/>
      <c r="X38" s="13"/>
      <c r="Y38" s="13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9"/>
      <c r="AK38" s="28"/>
      <c r="AL38" s="133"/>
      <c r="AM38" s="118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39"/>
      <c r="AY38" s="39"/>
      <c r="AZ38" s="134"/>
      <c r="BA38" s="26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9"/>
      <c r="BO38" s="18"/>
      <c r="BP38" s="18"/>
      <c r="BQ38" s="18"/>
      <c r="BR38" s="18"/>
      <c r="BS38" s="18"/>
      <c r="CF38" s="20"/>
      <c r="CG38" s="19"/>
      <c r="CH38" s="19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2"/>
      <c r="CT38" s="12"/>
      <c r="CU38" s="12"/>
      <c r="CV38" s="12"/>
      <c r="CW38" s="12"/>
    </row>
    <row r="39" spans="1:101" ht="3.75" customHeight="1">
      <c r="A39" s="105"/>
      <c r="B39" s="24"/>
      <c r="C39" s="24"/>
      <c r="D39" s="32"/>
      <c r="E39" s="32"/>
      <c r="F39" s="32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05"/>
      <c r="V39" s="31"/>
      <c r="W39" s="31"/>
      <c r="X39" s="13"/>
      <c r="Y39" s="13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9"/>
      <c r="AK39" s="28"/>
      <c r="AL39" s="133"/>
      <c r="AM39" s="118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39"/>
      <c r="AY39" s="39"/>
      <c r="AZ39" s="134"/>
      <c r="BA39" s="26"/>
      <c r="BB39" s="286" t="str">
        <f>IF(ISNUMBER(AX27),IF(AX27&gt;AX51,AO27,AO51),"")</f>
        <v>Sajdak Roman CZE</v>
      </c>
      <c r="BC39" s="287"/>
      <c r="BD39" s="287"/>
      <c r="BE39" s="287"/>
      <c r="BF39" s="287"/>
      <c r="BG39" s="287"/>
      <c r="BH39" s="287"/>
      <c r="BI39" s="287"/>
      <c r="BJ39" s="287"/>
      <c r="BK39" s="287"/>
      <c r="BL39" s="287"/>
      <c r="BM39" s="288"/>
      <c r="BN39" s="19"/>
      <c r="BO39" s="18"/>
      <c r="BP39" s="18"/>
      <c r="BQ39" s="18"/>
      <c r="BR39" s="18"/>
      <c r="BS39" s="18"/>
      <c r="CF39" s="20"/>
      <c r="CG39" s="19"/>
      <c r="CH39" s="19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2"/>
      <c r="CT39" s="12"/>
      <c r="CU39" s="12"/>
      <c r="CV39" s="12"/>
      <c r="CW39" s="12"/>
    </row>
    <row r="40" spans="1:101" ht="3.75" customHeight="1">
      <c r="A40" s="106"/>
      <c r="B40" s="12"/>
      <c r="C40" s="12"/>
      <c r="D40" s="12"/>
      <c r="E40" s="12"/>
      <c r="F40" s="12"/>
      <c r="G40" s="13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13"/>
      <c r="S40" s="13"/>
      <c r="T40" s="13"/>
      <c r="U40" s="109"/>
      <c r="V40" s="13"/>
      <c r="W40" s="30"/>
      <c r="X40" s="13"/>
      <c r="Y40" s="13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9"/>
      <c r="AK40" s="28"/>
      <c r="AL40" s="133"/>
      <c r="AM40" s="118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39"/>
      <c r="AY40" s="39"/>
      <c r="AZ40" s="134"/>
      <c r="BA40" s="26"/>
      <c r="BB40" s="289"/>
      <c r="BC40" s="263"/>
      <c r="BD40" s="263"/>
      <c r="BE40" s="263"/>
      <c r="BF40" s="263"/>
      <c r="BG40" s="263"/>
      <c r="BH40" s="263"/>
      <c r="BI40" s="263"/>
      <c r="BJ40" s="263"/>
      <c r="BK40" s="263"/>
      <c r="BL40" s="263"/>
      <c r="BM40" s="269"/>
      <c r="BN40" s="19"/>
      <c r="BO40" s="18"/>
      <c r="BP40" s="18"/>
      <c r="BQ40" s="18"/>
      <c r="BR40" s="18"/>
      <c r="BS40" s="18"/>
      <c r="CF40" s="20"/>
      <c r="CG40" s="19"/>
      <c r="CH40" s="19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2"/>
      <c r="CT40" s="12"/>
      <c r="CU40" s="12"/>
      <c r="CV40" s="12"/>
      <c r="CW40" s="12"/>
    </row>
    <row r="41" spans="1:101" ht="3.75" customHeight="1">
      <c r="A41" s="106"/>
      <c r="B41" s="12"/>
      <c r="C41" s="12"/>
      <c r="D41" s="12"/>
      <c r="E41" s="12"/>
      <c r="F41" s="12"/>
      <c r="G41" s="13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13"/>
      <c r="S41" s="13"/>
      <c r="T41" s="13"/>
      <c r="U41" s="109"/>
      <c r="V41" s="13"/>
      <c r="W41" s="30"/>
      <c r="X41" s="13"/>
      <c r="Y41" s="13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9"/>
      <c r="AK41" s="28"/>
      <c r="AL41" s="133"/>
      <c r="AM41" s="118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39"/>
      <c r="AY41" s="39"/>
      <c r="AZ41" s="134"/>
      <c r="BA41" s="16"/>
      <c r="BB41" s="289"/>
      <c r="BC41" s="263"/>
      <c r="BD41" s="263"/>
      <c r="BE41" s="263"/>
      <c r="BF41" s="263"/>
      <c r="BG41" s="263"/>
      <c r="BH41" s="263"/>
      <c r="BI41" s="263"/>
      <c r="BJ41" s="263"/>
      <c r="BK41" s="263"/>
      <c r="BL41" s="263"/>
      <c r="BM41" s="269"/>
      <c r="BN41" s="19"/>
      <c r="BO41" s="18"/>
      <c r="BP41" s="18"/>
      <c r="BQ41" s="18"/>
      <c r="BR41" s="18"/>
      <c r="BS41" s="18"/>
      <c r="CF41" s="20"/>
      <c r="CG41" s="19"/>
      <c r="CH41" s="19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2"/>
      <c r="CT41" s="12"/>
      <c r="CU41" s="12"/>
      <c r="CV41" s="12"/>
      <c r="CW41" s="12"/>
    </row>
    <row r="42" spans="1:101" ht="3.75" customHeight="1">
      <c r="A42" s="105"/>
      <c r="B42" s="24"/>
      <c r="C42" s="24"/>
      <c r="D42" s="32"/>
      <c r="E42" s="32"/>
      <c r="F42" s="32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05"/>
      <c r="V42" s="31"/>
      <c r="W42" s="31"/>
      <c r="X42" s="13"/>
      <c r="Y42" s="13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9"/>
      <c r="AK42" s="28"/>
      <c r="AL42" s="133"/>
      <c r="AM42" s="118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39"/>
      <c r="AY42" s="39"/>
      <c r="AZ42" s="134"/>
      <c r="BA42" s="13"/>
      <c r="BB42" s="290"/>
      <c r="BC42" s="291"/>
      <c r="BD42" s="291"/>
      <c r="BE42" s="291"/>
      <c r="BF42" s="291"/>
      <c r="BG42" s="291"/>
      <c r="BH42" s="291"/>
      <c r="BI42" s="291"/>
      <c r="BJ42" s="291"/>
      <c r="BK42" s="291"/>
      <c r="BL42" s="291"/>
      <c r="BM42" s="292"/>
      <c r="BN42" s="19"/>
      <c r="BO42" s="18"/>
      <c r="BP42" s="18"/>
      <c r="BQ42" s="18"/>
      <c r="BR42" s="18"/>
      <c r="BS42" s="18"/>
      <c r="CF42" s="20"/>
      <c r="CG42" s="19"/>
      <c r="CH42" s="19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2"/>
      <c r="CT42" s="12"/>
      <c r="CU42" s="12"/>
      <c r="CV42" s="12"/>
      <c r="CW42" s="12"/>
    </row>
    <row r="43" spans="1:101" ht="3.75" customHeight="1">
      <c r="A43" s="105"/>
      <c r="B43" s="24"/>
      <c r="C43" s="24"/>
      <c r="D43" s="32"/>
      <c r="E43" s="32"/>
      <c r="F43" s="32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05"/>
      <c r="V43" s="31"/>
      <c r="W43" s="31"/>
      <c r="X43" s="13"/>
      <c r="Y43" s="13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9"/>
      <c r="AK43" s="28"/>
      <c r="AL43" s="133"/>
      <c r="AM43" s="118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39"/>
      <c r="AY43" s="39"/>
      <c r="AZ43" s="134"/>
      <c r="BA43" s="13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13"/>
      <c r="BN43" s="19"/>
      <c r="BO43" s="18"/>
      <c r="BP43" s="18"/>
      <c r="BQ43" s="18"/>
      <c r="BR43" s="18"/>
      <c r="BS43" s="18"/>
      <c r="CF43" s="20"/>
      <c r="CG43" s="19"/>
      <c r="CH43" s="19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2"/>
      <c r="CT43" s="12"/>
      <c r="CU43" s="12"/>
      <c r="CV43" s="12"/>
      <c r="CW43" s="12"/>
    </row>
    <row r="44" spans="1:101" ht="3.75" customHeight="1">
      <c r="A44" s="105"/>
      <c r="B44" s="24"/>
      <c r="C44" s="24"/>
      <c r="D44" s="32"/>
      <c r="E44" s="32"/>
      <c r="F44" s="32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05"/>
      <c r="V44" s="31"/>
      <c r="W44" s="31"/>
      <c r="X44" s="15"/>
      <c r="Y44" s="13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9"/>
      <c r="AK44" s="28"/>
      <c r="AL44" s="133"/>
      <c r="AM44" s="118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39"/>
      <c r="AY44" s="39"/>
      <c r="AZ44" s="134"/>
      <c r="BA44" s="13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14"/>
      <c r="CF44" s="20"/>
      <c r="CG44" s="19"/>
      <c r="CH44" s="19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2"/>
      <c r="CT44" s="12"/>
      <c r="CU44" s="12"/>
      <c r="CV44" s="12"/>
      <c r="CW44" s="12"/>
    </row>
    <row r="45" spans="1:101" ht="3.75" customHeight="1">
      <c r="A45" s="105"/>
      <c r="B45" s="24"/>
      <c r="C45" s="24"/>
      <c r="D45" s="32"/>
      <c r="E45" s="32"/>
      <c r="F45" s="32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05" t="str">
        <f>V45&amp;" "&amp;Z45</f>
        <v>1. B Blažková Simona CZE</v>
      </c>
      <c r="V45" s="275" t="s">
        <v>20</v>
      </c>
      <c r="W45" s="275"/>
      <c r="X45" s="275"/>
      <c r="Y45" s="275"/>
      <c r="Z45" s="276" t="str">
        <f>'BC1'!B19</f>
        <v>Blažková Simona CZE</v>
      </c>
      <c r="AA45" s="275"/>
      <c r="AB45" s="275"/>
      <c r="AC45" s="275"/>
      <c r="AD45" s="275"/>
      <c r="AE45" s="275"/>
      <c r="AF45" s="275"/>
      <c r="AG45" s="275"/>
      <c r="AH45" s="275"/>
      <c r="AI45" s="275"/>
      <c r="AJ45" s="271">
        <v>1</v>
      </c>
      <c r="AK45" s="271"/>
      <c r="AL45" s="133"/>
      <c r="AM45" s="118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39"/>
      <c r="AY45" s="39"/>
      <c r="AZ45" s="134"/>
      <c r="BA45" s="13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CF45" s="20"/>
      <c r="CG45" s="19"/>
      <c r="CH45" s="19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2"/>
      <c r="CT45" s="12"/>
      <c r="CU45" s="12"/>
      <c r="CV45" s="12"/>
      <c r="CW45" s="12"/>
    </row>
    <row r="46" spans="1:101" ht="3.75" customHeight="1">
      <c r="A46" s="106"/>
      <c r="B46" s="12"/>
      <c r="C46" s="12"/>
      <c r="D46" s="12"/>
      <c r="E46" s="12"/>
      <c r="F46" s="12"/>
      <c r="G46" s="13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13"/>
      <c r="S46" s="13"/>
      <c r="T46" s="13"/>
      <c r="U46" s="109"/>
      <c r="V46" s="275"/>
      <c r="W46" s="275"/>
      <c r="X46" s="275"/>
      <c r="Y46" s="275"/>
      <c r="Z46" s="276"/>
      <c r="AA46" s="275"/>
      <c r="AB46" s="275"/>
      <c r="AC46" s="275"/>
      <c r="AD46" s="275"/>
      <c r="AE46" s="275"/>
      <c r="AF46" s="275"/>
      <c r="AG46" s="275"/>
      <c r="AH46" s="275"/>
      <c r="AI46" s="275"/>
      <c r="AJ46" s="271"/>
      <c r="AK46" s="271"/>
      <c r="AL46" s="133"/>
      <c r="AM46" s="118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39"/>
      <c r="AY46" s="39"/>
      <c r="AZ46" s="134"/>
      <c r="BA46" s="13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CF46" s="20"/>
      <c r="CG46" s="19"/>
      <c r="CH46" s="19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2"/>
      <c r="CT46" s="12"/>
      <c r="CU46" s="12"/>
      <c r="CV46" s="12"/>
      <c r="CW46" s="12"/>
    </row>
    <row r="47" spans="1:101" ht="3.75" customHeight="1">
      <c r="A47" s="106"/>
      <c r="B47" s="12"/>
      <c r="C47" s="12"/>
      <c r="D47" s="12"/>
      <c r="E47" s="12"/>
      <c r="F47" s="12"/>
      <c r="G47" s="13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13"/>
      <c r="S47" s="13"/>
      <c r="T47" s="13"/>
      <c r="U47" s="109"/>
      <c r="V47" s="275"/>
      <c r="W47" s="275"/>
      <c r="X47" s="275"/>
      <c r="Y47" s="275"/>
      <c r="Z47" s="276"/>
      <c r="AA47" s="275"/>
      <c r="AB47" s="275"/>
      <c r="AC47" s="275"/>
      <c r="AD47" s="275"/>
      <c r="AE47" s="275"/>
      <c r="AF47" s="275"/>
      <c r="AG47" s="275"/>
      <c r="AH47" s="275"/>
      <c r="AI47" s="275"/>
      <c r="AJ47" s="271"/>
      <c r="AK47" s="271"/>
      <c r="AL47" s="273"/>
      <c r="AM47" s="108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39"/>
      <c r="AY47" s="39"/>
      <c r="AZ47" s="131"/>
      <c r="BA47" s="13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CF47" s="20"/>
      <c r="CG47" s="19"/>
      <c r="CH47" s="19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2"/>
      <c r="CT47" s="12"/>
      <c r="CU47" s="12"/>
      <c r="CV47" s="12"/>
      <c r="CW47" s="12"/>
    </row>
    <row r="48" spans="1:101" ht="3.75" customHeight="1">
      <c r="A48" s="105"/>
      <c r="B48" s="24"/>
      <c r="C48" s="24"/>
      <c r="D48" s="32"/>
      <c r="E48" s="32"/>
      <c r="F48" s="32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05"/>
      <c r="V48" s="275"/>
      <c r="W48" s="275"/>
      <c r="X48" s="275"/>
      <c r="Y48" s="275"/>
      <c r="Z48" s="276"/>
      <c r="AA48" s="275"/>
      <c r="AB48" s="275"/>
      <c r="AC48" s="275"/>
      <c r="AD48" s="275"/>
      <c r="AE48" s="275"/>
      <c r="AF48" s="275"/>
      <c r="AG48" s="275"/>
      <c r="AH48" s="275"/>
      <c r="AI48" s="275"/>
      <c r="AJ48" s="271"/>
      <c r="AK48" s="271"/>
      <c r="AL48" s="273"/>
      <c r="AM48" s="108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39"/>
      <c r="AY48" s="39"/>
      <c r="AZ48" s="131"/>
      <c r="BA48" s="13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CF48" s="20"/>
      <c r="CG48" s="19"/>
      <c r="CH48" s="19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2"/>
      <c r="CT48" s="12"/>
      <c r="CU48" s="12"/>
      <c r="CV48" s="12"/>
      <c r="CW48" s="12"/>
    </row>
    <row r="49" spans="1:101" ht="3.75" customHeight="1">
      <c r="A49" s="105"/>
      <c r="B49" s="24"/>
      <c r="C49" s="24"/>
      <c r="D49" s="32"/>
      <c r="E49" s="32"/>
      <c r="F49" s="32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05"/>
      <c r="V49" s="31"/>
      <c r="W49" s="31"/>
      <c r="X49" s="15"/>
      <c r="Y49" s="13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9"/>
      <c r="AK49" s="28"/>
      <c r="AL49" s="273"/>
      <c r="AM49" s="10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7"/>
      <c r="AY49" s="37"/>
      <c r="AZ49" s="131"/>
      <c r="BA49" s="13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CF49" s="20"/>
      <c r="CG49" s="19"/>
      <c r="CH49" s="19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2"/>
      <c r="CT49" s="12"/>
      <c r="CU49" s="12"/>
      <c r="CV49" s="12"/>
      <c r="CW49" s="12"/>
    </row>
    <row r="50" spans="1:101" ht="3.75" customHeight="1">
      <c r="A50" s="105"/>
      <c r="B50" s="24"/>
      <c r="C50" s="24"/>
      <c r="D50" s="32"/>
      <c r="E50" s="32"/>
      <c r="F50" s="32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05"/>
      <c r="V50" s="31"/>
      <c r="W50" s="31"/>
      <c r="X50" s="13"/>
      <c r="Y50" s="13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9"/>
      <c r="AK50" s="28"/>
      <c r="AL50" s="131"/>
      <c r="AM50" s="108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36"/>
      <c r="AY50" s="35"/>
      <c r="AZ50" s="258"/>
      <c r="BA50" s="13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CF50" s="20"/>
      <c r="CG50" s="19"/>
      <c r="CH50" s="19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2"/>
      <c r="CT50" s="12"/>
      <c r="CU50" s="12"/>
      <c r="CV50" s="12"/>
      <c r="CW50" s="12"/>
    </row>
    <row r="51" spans="1:101" ht="3.75" customHeight="1">
      <c r="A51" s="105"/>
      <c r="B51" s="24"/>
      <c r="C51" s="24"/>
      <c r="D51" s="32"/>
      <c r="E51" s="32"/>
      <c r="F51" s="32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05"/>
      <c r="V51" s="31"/>
      <c r="W51" s="31"/>
      <c r="X51" s="13"/>
      <c r="Y51" s="13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9"/>
      <c r="AK51" s="28"/>
      <c r="AL51" s="131"/>
      <c r="AM51" s="105" t="str">
        <f>AN51&amp;" "&amp;AO51</f>
        <v>2. Finalist Sajdak Roman CZE</v>
      </c>
      <c r="AN51" s="256" t="s">
        <v>73</v>
      </c>
      <c r="AO51" s="259" t="str">
        <f>Z57</f>
        <v>Sajdak Roman CZE</v>
      </c>
      <c r="AP51" s="260"/>
      <c r="AQ51" s="260"/>
      <c r="AR51" s="260"/>
      <c r="AS51" s="260"/>
      <c r="AT51" s="260"/>
      <c r="AU51" s="260"/>
      <c r="AV51" s="260"/>
      <c r="AW51" s="268"/>
      <c r="AX51" s="274">
        <v>2</v>
      </c>
      <c r="AY51" s="274"/>
      <c r="AZ51" s="258"/>
      <c r="BA51" s="13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CF51" s="20"/>
      <c r="CG51" s="19"/>
      <c r="CH51" s="19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2"/>
      <c r="CT51" s="12"/>
      <c r="CU51" s="12"/>
      <c r="CV51" s="12"/>
      <c r="CW51" s="12"/>
    </row>
    <row r="52" spans="1:101" ht="3.75" customHeight="1">
      <c r="A52" s="107"/>
      <c r="B52" s="12"/>
      <c r="C52" s="12"/>
      <c r="D52" s="12"/>
      <c r="E52" s="12"/>
      <c r="F52" s="12"/>
      <c r="G52" s="13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13"/>
      <c r="S52" s="13"/>
      <c r="T52" s="13"/>
      <c r="U52" s="109"/>
      <c r="V52" s="13"/>
      <c r="W52" s="30"/>
      <c r="X52" s="13"/>
      <c r="Y52" s="13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9"/>
      <c r="AK52" s="28"/>
      <c r="AL52" s="131"/>
      <c r="AM52" s="108"/>
      <c r="AN52" s="256"/>
      <c r="AO52" s="262"/>
      <c r="AP52" s="263"/>
      <c r="AQ52" s="263"/>
      <c r="AR52" s="263"/>
      <c r="AS52" s="263"/>
      <c r="AT52" s="263"/>
      <c r="AU52" s="263"/>
      <c r="AV52" s="263"/>
      <c r="AW52" s="269"/>
      <c r="AX52" s="274"/>
      <c r="AY52" s="274"/>
      <c r="AZ52" s="258"/>
      <c r="BA52" s="13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CF52" s="20"/>
      <c r="CG52" s="19"/>
      <c r="CH52" s="19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2"/>
      <c r="CT52" s="12"/>
      <c r="CU52" s="12"/>
      <c r="CV52" s="12"/>
      <c r="CW52" s="12"/>
    </row>
    <row r="53" spans="1:101" ht="15" customHeight="1">
      <c r="A53" s="107"/>
      <c r="B53" s="12"/>
      <c r="C53" s="12"/>
      <c r="D53" s="12"/>
      <c r="E53" s="12"/>
      <c r="F53" s="12"/>
      <c r="G53" s="13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13"/>
      <c r="S53" s="13"/>
      <c r="T53" s="13"/>
      <c r="U53" s="109"/>
      <c r="V53" s="13"/>
      <c r="W53" s="30"/>
      <c r="X53" s="13"/>
      <c r="Y53" s="13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9"/>
      <c r="AK53" s="28"/>
      <c r="AL53" s="131"/>
      <c r="AM53" s="119"/>
      <c r="AN53" s="256"/>
      <c r="AO53" s="262"/>
      <c r="AP53" s="263"/>
      <c r="AQ53" s="263"/>
      <c r="AR53" s="263"/>
      <c r="AS53" s="263"/>
      <c r="AT53" s="263"/>
      <c r="AU53" s="263"/>
      <c r="AV53" s="263"/>
      <c r="AW53" s="269"/>
      <c r="AX53" s="274"/>
      <c r="AY53" s="274"/>
      <c r="AZ53" s="26"/>
      <c r="BA53" s="13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CF53" s="20"/>
      <c r="CG53" s="19"/>
      <c r="CH53" s="19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2"/>
      <c r="CT53" s="12"/>
      <c r="CU53" s="12"/>
      <c r="CV53" s="12"/>
      <c r="CW53" s="12"/>
    </row>
    <row r="54" spans="1:101" ht="3.75" customHeight="1">
      <c r="A54" s="107"/>
      <c r="B54" s="24"/>
      <c r="C54" s="24"/>
      <c r="D54" s="32"/>
      <c r="E54" s="32"/>
      <c r="F54" s="32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05"/>
      <c r="V54" s="31"/>
      <c r="W54" s="31"/>
      <c r="X54" s="13"/>
      <c r="Y54" s="13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9"/>
      <c r="AK54" s="28"/>
      <c r="AL54" s="131"/>
      <c r="AM54" s="108"/>
      <c r="AN54" s="256"/>
      <c r="AO54" s="265"/>
      <c r="AP54" s="266"/>
      <c r="AQ54" s="266"/>
      <c r="AR54" s="266"/>
      <c r="AS54" s="266"/>
      <c r="AT54" s="266"/>
      <c r="AU54" s="266"/>
      <c r="AV54" s="266"/>
      <c r="AW54" s="270"/>
      <c r="AX54" s="274"/>
      <c r="AY54" s="274"/>
      <c r="AZ54" s="26"/>
      <c r="BA54" s="13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CF54" s="20"/>
      <c r="CG54" s="19"/>
      <c r="CH54" s="19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2"/>
      <c r="CT54" s="12"/>
      <c r="CU54" s="12"/>
      <c r="CV54" s="12"/>
      <c r="CW54" s="12"/>
    </row>
    <row r="55" spans="1:101" ht="3.75" customHeight="1">
      <c r="A55" s="107"/>
      <c r="B55" s="24"/>
      <c r="C55" s="24"/>
      <c r="D55" s="32"/>
      <c r="E55" s="32"/>
      <c r="F55" s="32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05"/>
      <c r="V55" s="31"/>
      <c r="W55" s="31"/>
      <c r="X55" s="13"/>
      <c r="Y55" s="13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9"/>
      <c r="AK55" s="28"/>
      <c r="AL55" s="131"/>
      <c r="AM55" s="108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8"/>
      <c r="AZ55" s="26"/>
      <c r="BA55" s="13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CF55" s="23"/>
      <c r="CG55" s="19"/>
      <c r="CH55" s="19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12"/>
      <c r="CT55" s="12"/>
      <c r="CU55" s="12"/>
      <c r="CV55" s="12"/>
      <c r="CW55" s="12"/>
    </row>
    <row r="56" spans="1:101" ht="3.75" customHeight="1">
      <c r="A56" s="107"/>
      <c r="B56" s="24"/>
      <c r="C56" s="24"/>
      <c r="D56" s="32"/>
      <c r="E56" s="32"/>
      <c r="F56" s="32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05"/>
      <c r="V56" s="31"/>
      <c r="W56" s="31"/>
      <c r="X56" s="15"/>
      <c r="Y56" s="13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9"/>
      <c r="AK56" s="28"/>
      <c r="AL56" s="258"/>
      <c r="AM56" s="108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8"/>
      <c r="AZ56" s="26"/>
      <c r="BA56" s="13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CD56" s="24"/>
      <c r="CE56" s="18"/>
      <c r="CF56" s="23"/>
      <c r="CG56" s="19"/>
      <c r="CH56" s="19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12"/>
      <c r="CT56" s="12"/>
      <c r="CU56" s="12"/>
      <c r="CV56" s="12"/>
      <c r="CW56" s="12"/>
    </row>
    <row r="57" spans="1:101" ht="3.75" customHeight="1">
      <c r="A57" s="107"/>
      <c r="B57" s="24"/>
      <c r="C57" s="24"/>
      <c r="D57" s="32"/>
      <c r="E57" s="32"/>
      <c r="F57" s="32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05" t="str">
        <f>V57&amp;" "&amp;Z57</f>
        <v>1. C Sajdak Roman CZE</v>
      </c>
      <c r="V57" s="275" t="s">
        <v>22</v>
      </c>
      <c r="W57" s="275"/>
      <c r="X57" s="275"/>
      <c r="Y57" s="275"/>
      <c r="Z57" s="276" t="str">
        <f>'BC1'!B25</f>
        <v>Sajdak Roman CZE</v>
      </c>
      <c r="AA57" s="275"/>
      <c r="AB57" s="275"/>
      <c r="AC57" s="275"/>
      <c r="AD57" s="275"/>
      <c r="AE57" s="275"/>
      <c r="AF57" s="275"/>
      <c r="AG57" s="275"/>
      <c r="AH57" s="275"/>
      <c r="AI57" s="275"/>
      <c r="AJ57" s="271">
        <v>13</v>
      </c>
      <c r="AK57" s="271"/>
      <c r="AL57" s="258"/>
      <c r="AM57" s="108"/>
      <c r="AN57" s="277" t="s">
        <v>4</v>
      </c>
      <c r="AO57" s="278"/>
      <c r="AP57" s="278"/>
      <c r="AQ57" s="278"/>
      <c r="AR57" s="278"/>
      <c r="AS57" s="278"/>
      <c r="AT57" s="278"/>
      <c r="AU57" s="278"/>
      <c r="AV57" s="278"/>
      <c r="AW57" s="278"/>
      <c r="AX57" s="278"/>
      <c r="AY57" s="279"/>
      <c r="AZ57" s="13"/>
      <c r="BA57" s="13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CD57" s="24"/>
      <c r="CE57" s="18"/>
      <c r="CF57" s="23"/>
      <c r="CG57" s="19"/>
      <c r="CH57" s="19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12"/>
      <c r="CT57" s="12"/>
      <c r="CU57" s="12"/>
      <c r="CV57" s="12"/>
      <c r="CW57" s="12"/>
    </row>
    <row r="58" spans="1:101" ht="3.75" customHeight="1">
      <c r="A58" s="107"/>
      <c r="B58" s="12"/>
      <c r="C58" s="12"/>
      <c r="D58" s="12"/>
      <c r="E58" s="12"/>
      <c r="F58" s="12"/>
      <c r="G58" s="13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13"/>
      <c r="S58" s="13"/>
      <c r="T58" s="13"/>
      <c r="U58" s="109"/>
      <c r="V58" s="275"/>
      <c r="W58" s="275"/>
      <c r="X58" s="275"/>
      <c r="Y58" s="275"/>
      <c r="Z58" s="276"/>
      <c r="AA58" s="275"/>
      <c r="AB58" s="275"/>
      <c r="AC58" s="275"/>
      <c r="AD58" s="275"/>
      <c r="AE58" s="275"/>
      <c r="AF58" s="275"/>
      <c r="AG58" s="275"/>
      <c r="AH58" s="275"/>
      <c r="AI58" s="275"/>
      <c r="AJ58" s="271"/>
      <c r="AK58" s="271"/>
      <c r="AL58" s="258"/>
      <c r="AM58" s="108"/>
      <c r="AN58" s="280"/>
      <c r="AO58" s="281"/>
      <c r="AP58" s="281"/>
      <c r="AQ58" s="281"/>
      <c r="AR58" s="281"/>
      <c r="AS58" s="281"/>
      <c r="AT58" s="281"/>
      <c r="AU58" s="281"/>
      <c r="AV58" s="281"/>
      <c r="AW58" s="281"/>
      <c r="AX58" s="281"/>
      <c r="AY58" s="282"/>
      <c r="AZ58" s="34"/>
      <c r="BA58" s="3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CD58" s="24"/>
      <c r="CE58" s="18"/>
      <c r="CF58" s="23"/>
      <c r="CG58" s="19"/>
      <c r="CH58" s="19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12"/>
      <c r="CT58" s="12"/>
      <c r="CU58" s="12"/>
      <c r="CV58" s="12"/>
      <c r="CW58" s="12"/>
    </row>
    <row r="59" spans="1:101" ht="3.75" customHeight="1">
      <c r="A59" s="107"/>
      <c r="B59" s="12"/>
      <c r="C59" s="12"/>
      <c r="D59" s="12"/>
      <c r="E59" s="12"/>
      <c r="F59" s="12"/>
      <c r="G59" s="13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13"/>
      <c r="S59" s="13"/>
      <c r="T59" s="13"/>
      <c r="U59" s="109"/>
      <c r="V59" s="275"/>
      <c r="W59" s="275"/>
      <c r="X59" s="275"/>
      <c r="Y59" s="275"/>
      <c r="Z59" s="276"/>
      <c r="AA59" s="275"/>
      <c r="AB59" s="275"/>
      <c r="AC59" s="275"/>
      <c r="AD59" s="275"/>
      <c r="AE59" s="275"/>
      <c r="AF59" s="275"/>
      <c r="AG59" s="275"/>
      <c r="AH59" s="275"/>
      <c r="AI59" s="275"/>
      <c r="AJ59" s="271"/>
      <c r="AK59" s="271"/>
      <c r="AL59" s="26"/>
      <c r="AM59" s="108"/>
      <c r="AN59" s="280"/>
      <c r="AO59" s="281"/>
      <c r="AP59" s="281"/>
      <c r="AQ59" s="281"/>
      <c r="AR59" s="281"/>
      <c r="AS59" s="281"/>
      <c r="AT59" s="281"/>
      <c r="AU59" s="281"/>
      <c r="AV59" s="281"/>
      <c r="AW59" s="281"/>
      <c r="AX59" s="281"/>
      <c r="AY59" s="282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CD59" s="19"/>
      <c r="CE59" s="19"/>
      <c r="CF59" s="20"/>
      <c r="CG59" s="19"/>
      <c r="CH59" s="19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2"/>
      <c r="CT59" s="12"/>
      <c r="CU59" s="12"/>
      <c r="CV59" s="12"/>
      <c r="CW59" s="12"/>
    </row>
    <row r="60" spans="1:101" ht="3.75" customHeight="1">
      <c r="A60" s="107"/>
      <c r="B60" s="24"/>
      <c r="C60" s="24"/>
      <c r="D60" s="32"/>
      <c r="E60" s="32"/>
      <c r="F60" s="32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05"/>
      <c r="V60" s="275"/>
      <c r="W60" s="275"/>
      <c r="X60" s="275"/>
      <c r="Y60" s="275"/>
      <c r="Z60" s="276"/>
      <c r="AA60" s="275"/>
      <c r="AB60" s="275"/>
      <c r="AC60" s="275"/>
      <c r="AD60" s="275"/>
      <c r="AE60" s="275"/>
      <c r="AF60" s="275"/>
      <c r="AG60" s="275"/>
      <c r="AH60" s="275"/>
      <c r="AI60" s="275"/>
      <c r="AJ60" s="271"/>
      <c r="AK60" s="271"/>
      <c r="AL60" s="26"/>
      <c r="AM60" s="120"/>
      <c r="AN60" s="280"/>
      <c r="AO60" s="281"/>
      <c r="AP60" s="281"/>
      <c r="AQ60" s="281"/>
      <c r="AR60" s="281"/>
      <c r="AS60" s="281"/>
      <c r="AT60" s="281"/>
      <c r="AU60" s="281"/>
      <c r="AV60" s="281"/>
      <c r="AW60" s="281"/>
      <c r="AX60" s="281"/>
      <c r="AY60" s="282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CD60" s="19"/>
      <c r="CE60" s="19"/>
      <c r="CF60" s="20"/>
      <c r="CG60" s="19"/>
      <c r="CH60" s="19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2"/>
      <c r="CT60" s="12"/>
      <c r="CU60" s="12"/>
      <c r="CV60" s="12"/>
      <c r="CW60" s="12"/>
    </row>
    <row r="61" spans="1:101" ht="3.75" customHeight="1">
      <c r="A61" s="107"/>
      <c r="B61" s="24"/>
      <c r="C61" s="24"/>
      <c r="D61" s="32"/>
      <c r="E61" s="32"/>
      <c r="F61" s="32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05"/>
      <c r="V61" s="31"/>
      <c r="W61" s="31"/>
      <c r="X61" s="15"/>
      <c r="Y61" s="13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29"/>
      <c r="AK61" s="28"/>
      <c r="AL61" s="26"/>
      <c r="AM61" s="108"/>
      <c r="AN61" s="280"/>
      <c r="AO61" s="281"/>
      <c r="AP61" s="281"/>
      <c r="AQ61" s="281"/>
      <c r="AR61" s="281"/>
      <c r="AS61" s="281"/>
      <c r="AT61" s="281"/>
      <c r="AU61" s="281"/>
      <c r="AV61" s="281"/>
      <c r="AW61" s="281"/>
      <c r="AX61" s="281"/>
      <c r="AY61" s="282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CD61" s="19"/>
      <c r="CE61" s="19"/>
      <c r="CF61" s="20"/>
      <c r="CG61" s="19"/>
      <c r="CH61" s="19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2"/>
      <c r="CT61" s="12"/>
      <c r="CU61" s="12"/>
      <c r="CV61" s="12"/>
      <c r="CW61" s="12"/>
    </row>
    <row r="62" spans="1:101" ht="3.75" customHeight="1">
      <c r="A62" s="107"/>
      <c r="B62" s="24"/>
      <c r="C62" s="24"/>
      <c r="D62" s="32"/>
      <c r="E62" s="32"/>
      <c r="F62" s="32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05"/>
      <c r="V62" s="31"/>
      <c r="W62" s="31"/>
      <c r="X62" s="13"/>
      <c r="Y62" s="13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8"/>
      <c r="AL62" s="26"/>
      <c r="AM62" s="108"/>
      <c r="AN62" s="280"/>
      <c r="AO62" s="281"/>
      <c r="AP62" s="281"/>
      <c r="AQ62" s="281"/>
      <c r="AR62" s="281"/>
      <c r="AS62" s="281"/>
      <c r="AT62" s="281"/>
      <c r="AU62" s="281"/>
      <c r="AV62" s="281"/>
      <c r="AW62" s="281"/>
      <c r="AX62" s="281"/>
      <c r="AY62" s="282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CD62" s="19"/>
      <c r="CE62" s="19"/>
      <c r="CF62" s="20"/>
      <c r="CG62" s="19"/>
      <c r="CH62" s="19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2"/>
      <c r="CT62" s="12"/>
      <c r="CU62" s="12"/>
      <c r="CV62" s="12"/>
      <c r="CW62" s="12"/>
    </row>
    <row r="63" spans="1:101" ht="3.75" customHeight="1">
      <c r="A63" s="107"/>
      <c r="B63" s="24"/>
      <c r="C63" s="24"/>
      <c r="D63" s="32"/>
      <c r="E63" s="32"/>
      <c r="F63" s="32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05"/>
      <c r="V63" s="31"/>
      <c r="W63" s="31"/>
      <c r="X63" s="13"/>
      <c r="Y63" s="13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8"/>
      <c r="AL63" s="26"/>
      <c r="AM63" s="108"/>
      <c r="AN63" s="280"/>
      <c r="AO63" s="281"/>
      <c r="AP63" s="281"/>
      <c r="AQ63" s="281"/>
      <c r="AR63" s="281"/>
      <c r="AS63" s="281"/>
      <c r="AT63" s="281"/>
      <c r="AU63" s="281"/>
      <c r="AV63" s="281"/>
      <c r="AW63" s="281"/>
      <c r="AX63" s="281"/>
      <c r="AY63" s="282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CD63" s="19"/>
      <c r="CE63" s="19"/>
      <c r="CF63" s="20"/>
      <c r="CG63" s="19"/>
      <c r="CH63" s="19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2"/>
      <c r="CT63" s="12"/>
      <c r="CU63" s="12"/>
      <c r="CV63" s="12"/>
      <c r="CW63" s="12"/>
    </row>
    <row r="64" spans="1:101" ht="3.75" customHeight="1">
      <c r="A64" s="107"/>
      <c r="B64" s="12"/>
      <c r="C64" s="12"/>
      <c r="D64" s="12"/>
      <c r="E64" s="12"/>
      <c r="F64" s="12"/>
      <c r="G64" s="13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13"/>
      <c r="S64" s="13"/>
      <c r="T64" s="13"/>
      <c r="U64" s="109"/>
      <c r="V64" s="13"/>
      <c r="W64" s="30"/>
      <c r="X64" s="13"/>
      <c r="Y64" s="13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8"/>
      <c r="AL64" s="26"/>
      <c r="AM64" s="108"/>
      <c r="AN64" s="280"/>
      <c r="AO64" s="281"/>
      <c r="AP64" s="281"/>
      <c r="AQ64" s="281"/>
      <c r="AR64" s="281"/>
      <c r="AS64" s="281"/>
      <c r="AT64" s="281"/>
      <c r="AU64" s="281"/>
      <c r="AV64" s="281"/>
      <c r="AW64" s="281"/>
      <c r="AX64" s="281"/>
      <c r="AY64" s="282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20"/>
      <c r="CG64" s="19"/>
      <c r="CH64" s="19"/>
      <c r="CI64" s="18"/>
      <c r="CJ64" s="18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</row>
    <row r="65" spans="7:101" ht="3.75" customHeight="1">
      <c r="G65" s="2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13"/>
      <c r="S65" s="13"/>
      <c r="T65" s="13"/>
      <c r="U65" s="109"/>
      <c r="V65" s="13"/>
      <c r="W65" s="28"/>
      <c r="X65" s="26"/>
      <c r="Y65" s="26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8"/>
      <c r="AL65" s="26"/>
      <c r="AM65" s="108"/>
      <c r="AN65" s="280"/>
      <c r="AO65" s="281"/>
      <c r="AP65" s="281"/>
      <c r="AQ65" s="281"/>
      <c r="AR65" s="281"/>
      <c r="AS65" s="281"/>
      <c r="AT65" s="281"/>
      <c r="AU65" s="281"/>
      <c r="AV65" s="281"/>
      <c r="AW65" s="281"/>
      <c r="AX65" s="281"/>
      <c r="AY65" s="282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20"/>
      <c r="CG65" s="19"/>
      <c r="CH65" s="19"/>
      <c r="CI65" s="18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</row>
    <row r="66" spans="7:101" ht="3.75" customHeight="1">
      <c r="G66" s="15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3"/>
      <c r="AM66" s="108"/>
      <c r="AN66" s="280"/>
      <c r="AO66" s="281"/>
      <c r="AP66" s="281"/>
      <c r="AQ66" s="281"/>
      <c r="AR66" s="281"/>
      <c r="AS66" s="281"/>
      <c r="AT66" s="281"/>
      <c r="AU66" s="281"/>
      <c r="AV66" s="281"/>
      <c r="AW66" s="281"/>
      <c r="AX66" s="281"/>
      <c r="AY66" s="282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20"/>
      <c r="CG66" s="19"/>
      <c r="CH66" s="19"/>
      <c r="CI66" s="18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</row>
    <row r="67" spans="7:101" ht="3.75" customHeight="1">
      <c r="G67" s="15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3"/>
      <c r="AM67" s="108"/>
      <c r="AN67" s="280"/>
      <c r="AO67" s="281"/>
      <c r="AP67" s="281"/>
      <c r="AQ67" s="281"/>
      <c r="AR67" s="281"/>
      <c r="AS67" s="281"/>
      <c r="AT67" s="281"/>
      <c r="AU67" s="281"/>
      <c r="AV67" s="281"/>
      <c r="AW67" s="281"/>
      <c r="AX67" s="281"/>
      <c r="AY67" s="282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20"/>
      <c r="CG67" s="19"/>
      <c r="CH67" s="19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</row>
    <row r="68" spans="7:101" ht="3.75" customHeight="1">
      <c r="G68" s="15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3"/>
      <c r="AM68" s="108"/>
      <c r="AN68" s="283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5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20"/>
      <c r="CG68" s="19"/>
      <c r="CH68" s="19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</row>
    <row r="69" spans="7:101" ht="3.75" customHeight="1">
      <c r="G69" s="15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N69" s="272" t="s">
        <v>74</v>
      </c>
      <c r="AO69" s="272"/>
      <c r="AP69" s="272"/>
      <c r="AQ69" s="272"/>
      <c r="AR69" s="272"/>
      <c r="AS69" s="272"/>
      <c r="AT69" s="272"/>
      <c r="AU69" s="272"/>
      <c r="AV69" s="272"/>
      <c r="AW69" s="272"/>
      <c r="AX69" s="272"/>
      <c r="AY69" s="272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20"/>
      <c r="CG69" s="19"/>
      <c r="CH69" s="19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</row>
    <row r="70" spans="7:101" ht="3.75" customHeight="1">
      <c r="G70" s="26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27"/>
      <c r="AK70" s="14"/>
      <c r="AL70" s="14"/>
      <c r="AN70" s="272"/>
      <c r="AO70" s="272"/>
      <c r="AP70" s="272"/>
      <c r="AQ70" s="272"/>
      <c r="AR70" s="272"/>
      <c r="AS70" s="272"/>
      <c r="AT70" s="272"/>
      <c r="AU70" s="272"/>
      <c r="AV70" s="272"/>
      <c r="AW70" s="272"/>
      <c r="AX70" s="272"/>
      <c r="AY70" s="272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20"/>
      <c r="CG70" s="19"/>
      <c r="CH70" s="19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</row>
    <row r="71" spans="7:101" ht="3.75" customHeight="1">
      <c r="G71" s="26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27"/>
      <c r="AK71" s="14"/>
      <c r="AL71" s="14"/>
      <c r="AN71" s="272"/>
      <c r="AO71" s="272"/>
      <c r="AP71" s="272"/>
      <c r="AQ71" s="272"/>
      <c r="AR71" s="272"/>
      <c r="AS71" s="272"/>
      <c r="AT71" s="272"/>
      <c r="AU71" s="272"/>
      <c r="AV71" s="272"/>
      <c r="AW71" s="272"/>
      <c r="AX71" s="272"/>
      <c r="AY71" s="272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20"/>
      <c r="CG71" s="19"/>
      <c r="CH71" s="19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</row>
    <row r="72" spans="7:101" ht="3.75" customHeight="1">
      <c r="G72" s="15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27"/>
      <c r="AK72" s="14"/>
      <c r="AL72" s="14"/>
      <c r="AN72" s="272"/>
      <c r="AO72" s="272"/>
      <c r="AP72" s="272"/>
      <c r="AQ72" s="272"/>
      <c r="AR72" s="272"/>
      <c r="AS72" s="272"/>
      <c r="AT72" s="272"/>
      <c r="AU72" s="272"/>
      <c r="AV72" s="272"/>
      <c r="AW72" s="272"/>
      <c r="AX72" s="272"/>
      <c r="AY72" s="272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20"/>
      <c r="CG72" s="19"/>
      <c r="CH72" s="19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</row>
    <row r="73" spans="1:101" ht="3.75" customHeight="1">
      <c r="A73" s="105" t="str">
        <f>B73&amp;" "&amp;N73</f>
        <v>3rd place finalist 1 Skopalová Barbora CZE</v>
      </c>
      <c r="B73" s="259" t="s">
        <v>77</v>
      </c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1"/>
      <c r="N73" s="259" t="str">
        <f>Z21</f>
        <v>Skopalová Barbora CZE</v>
      </c>
      <c r="O73" s="260"/>
      <c r="P73" s="260"/>
      <c r="Q73" s="260"/>
      <c r="R73" s="260"/>
      <c r="S73" s="260"/>
      <c r="T73" s="260"/>
      <c r="U73" s="268"/>
      <c r="V73" s="271">
        <v>5</v>
      </c>
      <c r="W73" s="271"/>
      <c r="X73" s="26"/>
      <c r="Y73" s="26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27"/>
      <c r="AK73" s="14"/>
      <c r="AL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5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20"/>
      <c r="CG73" s="19"/>
      <c r="CH73" s="19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</row>
    <row r="74" spans="2:101" ht="3.75" customHeight="1">
      <c r="B74" s="262"/>
      <c r="C74" s="263"/>
      <c r="D74" s="263"/>
      <c r="E74" s="263"/>
      <c r="F74" s="263"/>
      <c r="G74" s="263"/>
      <c r="H74" s="263"/>
      <c r="I74" s="263"/>
      <c r="J74" s="263"/>
      <c r="K74" s="263"/>
      <c r="L74" s="263"/>
      <c r="M74" s="264"/>
      <c r="N74" s="262"/>
      <c r="O74" s="263"/>
      <c r="P74" s="263"/>
      <c r="Q74" s="263"/>
      <c r="R74" s="263"/>
      <c r="S74" s="263"/>
      <c r="T74" s="263"/>
      <c r="U74" s="269"/>
      <c r="V74" s="271"/>
      <c r="W74" s="271"/>
      <c r="X74" s="25"/>
      <c r="Y74" s="13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27"/>
      <c r="AK74" s="14"/>
      <c r="AL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5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20"/>
      <c r="CG74" s="19"/>
      <c r="CH74" s="19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</row>
    <row r="75" spans="2:101" ht="15" customHeight="1">
      <c r="B75" s="262"/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4"/>
      <c r="N75" s="262"/>
      <c r="O75" s="263"/>
      <c r="P75" s="263"/>
      <c r="Q75" s="263"/>
      <c r="R75" s="263"/>
      <c r="S75" s="263"/>
      <c r="T75" s="263"/>
      <c r="U75" s="269"/>
      <c r="V75" s="271"/>
      <c r="W75" s="271"/>
      <c r="X75" s="273"/>
      <c r="Y75" s="13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27"/>
      <c r="AK75" s="14"/>
      <c r="AL75" s="14"/>
      <c r="AN75" s="14"/>
      <c r="AO75" s="14"/>
      <c r="AP75" s="14"/>
      <c r="AQ75" s="14"/>
      <c r="AR75" s="14"/>
      <c r="AS75" s="14"/>
      <c r="AT75" s="14"/>
      <c r="AU75" s="246"/>
      <c r="AV75" s="246"/>
      <c r="AW75" s="246"/>
      <c r="AX75" s="246"/>
      <c r="AY75" s="246"/>
      <c r="AZ75" s="246"/>
      <c r="BA75" s="246"/>
      <c r="BB75" s="246"/>
      <c r="BC75" s="246"/>
      <c r="BD75" s="246"/>
      <c r="BE75" s="246"/>
      <c r="BF75" s="246"/>
      <c r="BG75" s="246"/>
      <c r="BH75" s="246"/>
      <c r="BI75" s="246"/>
      <c r="BJ75" s="246"/>
      <c r="BK75" s="246"/>
      <c r="BL75" s="246"/>
      <c r="BM75" s="246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20"/>
      <c r="CG75" s="19"/>
      <c r="CH75" s="19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</row>
    <row r="76" spans="2:101" ht="3.75" customHeight="1">
      <c r="B76" s="265"/>
      <c r="C76" s="266"/>
      <c r="D76" s="266"/>
      <c r="E76" s="266"/>
      <c r="F76" s="266"/>
      <c r="G76" s="266"/>
      <c r="H76" s="266"/>
      <c r="I76" s="266"/>
      <c r="J76" s="266"/>
      <c r="K76" s="266"/>
      <c r="L76" s="266"/>
      <c r="M76" s="267"/>
      <c r="N76" s="265"/>
      <c r="O76" s="266"/>
      <c r="P76" s="266"/>
      <c r="Q76" s="266"/>
      <c r="R76" s="266"/>
      <c r="S76" s="266"/>
      <c r="T76" s="266"/>
      <c r="U76" s="270"/>
      <c r="V76" s="271"/>
      <c r="W76" s="271"/>
      <c r="X76" s="273"/>
      <c r="Y76" s="13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3"/>
      <c r="AK76" s="14"/>
      <c r="AL76" s="14"/>
      <c r="AN76" s="14"/>
      <c r="AO76" s="14"/>
      <c r="AP76" s="14"/>
      <c r="AQ76" s="14"/>
      <c r="AR76" s="14"/>
      <c r="AS76" s="14"/>
      <c r="AT76" s="14"/>
      <c r="AU76" s="246"/>
      <c r="AV76" s="246"/>
      <c r="AW76" s="246"/>
      <c r="AX76" s="246"/>
      <c r="AY76" s="246"/>
      <c r="AZ76" s="246"/>
      <c r="BA76" s="246"/>
      <c r="BB76" s="246"/>
      <c r="BC76" s="246"/>
      <c r="BD76" s="246"/>
      <c r="BE76" s="246"/>
      <c r="BF76" s="246"/>
      <c r="BG76" s="246"/>
      <c r="BH76" s="246"/>
      <c r="BI76" s="246"/>
      <c r="BJ76" s="246"/>
      <c r="BK76" s="246"/>
      <c r="BL76" s="246"/>
      <c r="BM76" s="246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20"/>
      <c r="CG76" s="19"/>
      <c r="CH76" s="19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</row>
    <row r="77" spans="7:101" ht="3.75" customHeight="1">
      <c r="G77" s="26"/>
      <c r="H77" s="14"/>
      <c r="I77" s="14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09"/>
      <c r="V77" s="13"/>
      <c r="W77" s="13"/>
      <c r="X77" s="273"/>
      <c r="Y77" s="13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13"/>
      <c r="AK77" s="14"/>
      <c r="AL77" s="14"/>
      <c r="AN77" s="14"/>
      <c r="AO77" s="14"/>
      <c r="AP77" s="14"/>
      <c r="AQ77" s="14"/>
      <c r="AR77" s="14"/>
      <c r="AS77" s="14"/>
      <c r="AT77" s="14"/>
      <c r="AU77" s="246"/>
      <c r="AV77" s="246"/>
      <c r="AW77" s="246"/>
      <c r="AX77" s="246"/>
      <c r="AY77" s="246"/>
      <c r="AZ77" s="246"/>
      <c r="BA77" s="246"/>
      <c r="BB77" s="246"/>
      <c r="BC77" s="246"/>
      <c r="BD77" s="246"/>
      <c r="BE77" s="246"/>
      <c r="BF77" s="246"/>
      <c r="BG77" s="246"/>
      <c r="BH77" s="246"/>
      <c r="BI77" s="246"/>
      <c r="BJ77" s="246"/>
      <c r="BK77" s="246"/>
      <c r="BL77" s="246"/>
      <c r="BM77" s="246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20"/>
      <c r="CG77" s="19"/>
      <c r="CH77" s="19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</row>
    <row r="78" spans="7:101" ht="3.75" customHeight="1">
      <c r="G78" s="15"/>
      <c r="H78" s="14"/>
      <c r="I78" s="14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09"/>
      <c r="V78" s="13"/>
      <c r="W78" s="13"/>
      <c r="X78" s="131"/>
      <c r="Y78" s="13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13"/>
      <c r="AK78" s="14"/>
      <c r="AL78" s="14"/>
      <c r="AN78" s="14"/>
      <c r="AO78" s="14"/>
      <c r="AP78" s="14"/>
      <c r="AQ78" s="14"/>
      <c r="AR78" s="14"/>
      <c r="AS78" s="14"/>
      <c r="AT78" s="14"/>
      <c r="AU78" s="246"/>
      <c r="AV78" s="246"/>
      <c r="AW78" s="246"/>
      <c r="AX78" s="246"/>
      <c r="AY78" s="246"/>
      <c r="AZ78" s="246"/>
      <c r="BA78" s="246"/>
      <c r="BB78" s="246"/>
      <c r="BC78" s="246"/>
      <c r="BD78" s="246"/>
      <c r="BE78" s="246"/>
      <c r="BF78" s="246"/>
      <c r="BG78" s="246"/>
      <c r="BH78" s="246"/>
      <c r="BI78" s="246"/>
      <c r="BJ78" s="246"/>
      <c r="BK78" s="246"/>
      <c r="BL78" s="246"/>
      <c r="BM78" s="246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20"/>
      <c r="CG78" s="24"/>
      <c r="CH78" s="19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</row>
    <row r="79" spans="7:101" ht="3.75" customHeight="1">
      <c r="G79" s="15"/>
      <c r="H79" s="247" t="s">
        <v>76</v>
      </c>
      <c r="I79" s="248"/>
      <c r="J79" s="248"/>
      <c r="K79" s="248"/>
      <c r="L79" s="248"/>
      <c r="M79" s="248"/>
      <c r="N79" s="248"/>
      <c r="O79" s="248"/>
      <c r="P79" s="248"/>
      <c r="Q79" s="248"/>
      <c r="R79" s="248"/>
      <c r="S79" s="248"/>
      <c r="T79" s="248"/>
      <c r="U79" s="249"/>
      <c r="V79" s="14"/>
      <c r="W79" s="14"/>
      <c r="X79" s="131"/>
      <c r="Y79" s="13"/>
      <c r="Z79" s="256" t="str">
        <f>N73</f>
        <v>Skopalová Barbora CZE</v>
      </c>
      <c r="AA79" s="256"/>
      <c r="AB79" s="256"/>
      <c r="AC79" s="256"/>
      <c r="AD79" s="256"/>
      <c r="AE79" s="256"/>
      <c r="AF79" s="256"/>
      <c r="AG79" s="256"/>
      <c r="AH79" s="256"/>
      <c r="AI79" s="256"/>
      <c r="AJ79" s="256"/>
      <c r="AK79" s="14"/>
      <c r="AL79" s="14"/>
      <c r="AN79" s="14"/>
      <c r="AO79" s="14"/>
      <c r="AP79" s="14"/>
      <c r="AQ79" s="14"/>
      <c r="AR79" s="14"/>
      <c r="AS79" s="14"/>
      <c r="AT79" s="14"/>
      <c r="AU79" s="22"/>
      <c r="AV79" s="22"/>
      <c r="AW79" s="22"/>
      <c r="AX79" s="22"/>
      <c r="AY79" s="22"/>
      <c r="AZ79" s="22"/>
      <c r="BA79" s="22"/>
      <c r="BB79" s="22"/>
      <c r="BC79" s="22"/>
      <c r="BD79" s="26"/>
      <c r="BE79" s="26"/>
      <c r="BF79" s="26"/>
      <c r="BG79" s="26"/>
      <c r="BH79" s="26"/>
      <c r="BI79" s="13"/>
      <c r="BJ79" s="14"/>
      <c r="BK79" s="14"/>
      <c r="BL79" s="14"/>
      <c r="BM79" s="14"/>
      <c r="BZ79" s="24"/>
      <c r="CA79" s="24"/>
      <c r="CB79" s="24"/>
      <c r="CC79" s="24"/>
      <c r="CD79" s="24"/>
      <c r="CE79" s="23"/>
      <c r="CF79" s="23"/>
      <c r="CG79" s="24"/>
      <c r="CH79" s="19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</row>
    <row r="80" spans="7:101" ht="3.75" customHeight="1">
      <c r="G80" s="15"/>
      <c r="H80" s="250"/>
      <c r="I80" s="251"/>
      <c r="J80" s="251"/>
      <c r="K80" s="251"/>
      <c r="L80" s="251"/>
      <c r="M80" s="251"/>
      <c r="N80" s="251"/>
      <c r="O80" s="251"/>
      <c r="P80" s="251"/>
      <c r="Q80" s="251"/>
      <c r="R80" s="251"/>
      <c r="S80" s="251"/>
      <c r="T80" s="251"/>
      <c r="U80" s="252"/>
      <c r="V80" s="14"/>
      <c r="W80" s="14"/>
      <c r="X80" s="131"/>
      <c r="Y80" s="25"/>
      <c r="Z80" s="256"/>
      <c r="AA80" s="256"/>
      <c r="AB80" s="256"/>
      <c r="AC80" s="256"/>
      <c r="AD80" s="256"/>
      <c r="AE80" s="256"/>
      <c r="AF80" s="256"/>
      <c r="AG80" s="256"/>
      <c r="AH80" s="256"/>
      <c r="AI80" s="256"/>
      <c r="AJ80" s="256"/>
      <c r="AK80" s="14"/>
      <c r="AL80" s="14"/>
      <c r="AN80" s="14"/>
      <c r="AO80" s="14"/>
      <c r="AP80" s="14"/>
      <c r="AQ80" s="14"/>
      <c r="AR80" s="14"/>
      <c r="AS80" s="14"/>
      <c r="AT80" s="14"/>
      <c r="AU80" s="257"/>
      <c r="AV80" s="257"/>
      <c r="AW80" s="257"/>
      <c r="AX80" s="257"/>
      <c r="AY80" s="257"/>
      <c r="AZ80" s="257"/>
      <c r="BA80" s="257"/>
      <c r="BB80" s="257"/>
      <c r="BC80" s="257"/>
      <c r="BD80" s="257"/>
      <c r="BE80" s="257"/>
      <c r="BF80" s="257"/>
      <c r="BG80" s="257"/>
      <c r="BH80" s="257"/>
      <c r="BI80" s="257"/>
      <c r="BJ80" s="257"/>
      <c r="BK80" s="257"/>
      <c r="BL80" s="257"/>
      <c r="BM80" s="257"/>
      <c r="BZ80" s="24"/>
      <c r="CA80" s="24"/>
      <c r="CB80" s="24"/>
      <c r="CC80" s="24"/>
      <c r="CD80" s="24"/>
      <c r="CE80" s="23"/>
      <c r="CF80" s="23"/>
      <c r="CG80" s="24"/>
      <c r="CH80" s="19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</row>
    <row r="81" spans="7:101" ht="3.75" customHeight="1">
      <c r="G81" s="15"/>
      <c r="H81" s="250"/>
      <c r="I81" s="251"/>
      <c r="J81" s="251"/>
      <c r="K81" s="251"/>
      <c r="L81" s="251"/>
      <c r="M81" s="251"/>
      <c r="N81" s="251"/>
      <c r="O81" s="251"/>
      <c r="P81" s="251"/>
      <c r="Q81" s="251"/>
      <c r="R81" s="251"/>
      <c r="S81" s="251"/>
      <c r="T81" s="251"/>
      <c r="U81" s="252"/>
      <c r="V81" s="14"/>
      <c r="W81" s="14"/>
      <c r="X81" s="131"/>
      <c r="Y81" s="13"/>
      <c r="Z81" s="256"/>
      <c r="AA81" s="256"/>
      <c r="AB81" s="256"/>
      <c r="AC81" s="256"/>
      <c r="AD81" s="256"/>
      <c r="AE81" s="256"/>
      <c r="AF81" s="256"/>
      <c r="AG81" s="256"/>
      <c r="AH81" s="256"/>
      <c r="AI81" s="256"/>
      <c r="AJ81" s="256"/>
      <c r="AK81" s="14"/>
      <c r="AL81" s="14"/>
      <c r="AN81" s="14"/>
      <c r="AO81" s="14"/>
      <c r="AP81" s="14"/>
      <c r="AQ81" s="14"/>
      <c r="AR81" s="14"/>
      <c r="AS81" s="14"/>
      <c r="AT81" s="14"/>
      <c r="AU81" s="257"/>
      <c r="AV81" s="257"/>
      <c r="AW81" s="257"/>
      <c r="AX81" s="257"/>
      <c r="AY81" s="257"/>
      <c r="AZ81" s="257"/>
      <c r="BA81" s="257"/>
      <c r="BB81" s="257"/>
      <c r="BC81" s="257"/>
      <c r="BD81" s="257"/>
      <c r="BE81" s="257"/>
      <c r="BF81" s="257"/>
      <c r="BG81" s="257"/>
      <c r="BH81" s="257"/>
      <c r="BI81" s="257"/>
      <c r="BJ81" s="257"/>
      <c r="BK81" s="257"/>
      <c r="BL81" s="257"/>
      <c r="BM81" s="257"/>
      <c r="BZ81" s="24"/>
      <c r="CA81" s="24"/>
      <c r="CB81" s="24"/>
      <c r="CC81" s="24"/>
      <c r="CD81" s="24"/>
      <c r="CE81" s="23"/>
      <c r="CF81" s="23"/>
      <c r="CG81" s="19"/>
      <c r="CH81" s="19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2"/>
      <c r="CT81" s="12"/>
      <c r="CU81" s="12"/>
      <c r="CV81" s="12"/>
      <c r="CW81" s="12"/>
    </row>
    <row r="82" spans="7:101" ht="3.75" customHeight="1">
      <c r="G82" s="15"/>
      <c r="H82" s="253"/>
      <c r="I82" s="254"/>
      <c r="J82" s="254"/>
      <c r="K82" s="254"/>
      <c r="L82" s="254"/>
      <c r="M82" s="254"/>
      <c r="N82" s="254"/>
      <c r="O82" s="254"/>
      <c r="P82" s="254"/>
      <c r="Q82" s="254"/>
      <c r="R82" s="254"/>
      <c r="S82" s="254"/>
      <c r="T82" s="254"/>
      <c r="U82" s="255"/>
      <c r="V82" s="14"/>
      <c r="W82" s="14"/>
      <c r="X82" s="131"/>
      <c r="Y82" s="13"/>
      <c r="Z82" s="256"/>
      <c r="AA82" s="256"/>
      <c r="AB82" s="256"/>
      <c r="AC82" s="256"/>
      <c r="AD82" s="256"/>
      <c r="AE82" s="256"/>
      <c r="AF82" s="256"/>
      <c r="AG82" s="256"/>
      <c r="AH82" s="256"/>
      <c r="AI82" s="256"/>
      <c r="AJ82" s="256"/>
      <c r="AK82" s="14"/>
      <c r="AL82" s="14"/>
      <c r="AN82" s="14"/>
      <c r="AO82" s="14"/>
      <c r="AP82" s="14"/>
      <c r="AQ82" s="14"/>
      <c r="AR82" s="14"/>
      <c r="AS82" s="14"/>
      <c r="AT82" s="14"/>
      <c r="AU82" s="257"/>
      <c r="AV82" s="257"/>
      <c r="AW82" s="257"/>
      <c r="AX82" s="257"/>
      <c r="AY82" s="257"/>
      <c r="AZ82" s="257"/>
      <c r="BA82" s="257"/>
      <c r="BB82" s="257"/>
      <c r="BC82" s="257"/>
      <c r="BD82" s="257"/>
      <c r="BE82" s="257"/>
      <c r="BF82" s="257"/>
      <c r="BG82" s="257"/>
      <c r="BH82" s="257"/>
      <c r="BI82" s="257"/>
      <c r="BJ82" s="257"/>
      <c r="BK82" s="257"/>
      <c r="BL82" s="257"/>
      <c r="BM82" s="257"/>
      <c r="CF82" s="23"/>
      <c r="CG82" s="19"/>
      <c r="CH82" s="19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2"/>
      <c r="CT82" s="12"/>
      <c r="CU82" s="12"/>
      <c r="CV82" s="12"/>
      <c r="CW82" s="12"/>
    </row>
    <row r="83" spans="7:101" ht="3.75" customHeight="1">
      <c r="G83" s="15"/>
      <c r="H83" s="14"/>
      <c r="I83" s="14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09"/>
      <c r="V83" s="13"/>
      <c r="W83" s="13"/>
      <c r="X83" s="131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4"/>
      <c r="AK83" s="14"/>
      <c r="AL83" s="14"/>
      <c r="AN83" s="14"/>
      <c r="AO83" s="14"/>
      <c r="AP83" s="14"/>
      <c r="AQ83" s="14"/>
      <c r="AR83" s="14"/>
      <c r="AS83" s="14"/>
      <c r="AT83" s="14"/>
      <c r="AU83" s="257"/>
      <c r="AV83" s="257"/>
      <c r="AW83" s="257"/>
      <c r="AX83" s="257"/>
      <c r="AY83" s="257"/>
      <c r="AZ83" s="257"/>
      <c r="BA83" s="257"/>
      <c r="BB83" s="257"/>
      <c r="BC83" s="257"/>
      <c r="BD83" s="257"/>
      <c r="BE83" s="257"/>
      <c r="BF83" s="257"/>
      <c r="BG83" s="257"/>
      <c r="BH83" s="257"/>
      <c r="BI83" s="257"/>
      <c r="BJ83" s="257"/>
      <c r="BK83" s="257"/>
      <c r="BL83" s="257"/>
      <c r="BM83" s="257"/>
      <c r="CF83" s="20"/>
      <c r="CG83" s="19"/>
      <c r="CH83" s="19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2"/>
      <c r="CT83" s="12"/>
      <c r="CU83" s="12"/>
      <c r="CV83" s="12"/>
      <c r="CW83" s="12"/>
    </row>
    <row r="84" spans="7:101" ht="3.75" customHeight="1">
      <c r="G84" s="15"/>
      <c r="H84" s="14"/>
      <c r="I84" s="14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09"/>
      <c r="V84" s="13"/>
      <c r="W84" s="13"/>
      <c r="X84" s="258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4"/>
      <c r="AK84" s="14"/>
      <c r="AL84" s="14"/>
      <c r="AN84" s="14"/>
      <c r="AO84" s="14"/>
      <c r="AP84" s="14"/>
      <c r="AQ84" s="14"/>
      <c r="AR84" s="14"/>
      <c r="AS84" s="14"/>
      <c r="AT84" s="14"/>
      <c r="AU84" s="22"/>
      <c r="AV84" s="22"/>
      <c r="AW84" s="22"/>
      <c r="AX84" s="22"/>
      <c r="AY84" s="22"/>
      <c r="AZ84" s="21"/>
      <c r="BA84" s="21"/>
      <c r="BB84" s="21"/>
      <c r="BC84" s="21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CF84" s="20"/>
      <c r="CG84" s="19"/>
      <c r="CH84" s="19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2"/>
      <c r="CT84" s="12"/>
      <c r="CU84" s="12"/>
      <c r="CV84" s="12"/>
      <c r="CW84" s="12"/>
    </row>
    <row r="85" spans="1:101" ht="3.75" customHeight="1">
      <c r="A85" s="105" t="str">
        <f>B85&amp;" "&amp;N85</f>
        <v>3rd place finalist 2 Blažková Simona CZE</v>
      </c>
      <c r="B85" s="259" t="s">
        <v>78</v>
      </c>
      <c r="C85" s="260"/>
      <c r="D85" s="260"/>
      <c r="E85" s="260"/>
      <c r="F85" s="260"/>
      <c r="G85" s="260"/>
      <c r="H85" s="260"/>
      <c r="I85" s="260"/>
      <c r="J85" s="260"/>
      <c r="K85" s="260"/>
      <c r="L85" s="260"/>
      <c r="M85" s="261"/>
      <c r="N85" s="259" t="str">
        <f>Z45</f>
        <v>Blažková Simona CZE</v>
      </c>
      <c r="O85" s="260"/>
      <c r="P85" s="260"/>
      <c r="Q85" s="260"/>
      <c r="R85" s="260"/>
      <c r="S85" s="260"/>
      <c r="T85" s="260"/>
      <c r="U85" s="268"/>
      <c r="V85" s="271">
        <v>3</v>
      </c>
      <c r="W85" s="271"/>
      <c r="X85" s="258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4"/>
      <c r="AK85" s="14"/>
      <c r="AL85" s="14"/>
      <c r="AN85" s="14"/>
      <c r="AO85" s="14"/>
      <c r="AP85" s="14"/>
      <c r="AQ85" s="14"/>
      <c r="AR85" s="14"/>
      <c r="AS85" s="14"/>
      <c r="AT85" s="14"/>
      <c r="AU85" s="257"/>
      <c r="AV85" s="257"/>
      <c r="AW85" s="257"/>
      <c r="AX85" s="257"/>
      <c r="AY85" s="257"/>
      <c r="AZ85" s="257"/>
      <c r="BA85" s="257"/>
      <c r="BB85" s="257"/>
      <c r="BC85" s="257"/>
      <c r="BD85" s="245"/>
      <c r="BE85" s="245"/>
      <c r="BF85" s="245"/>
      <c r="BG85" s="245"/>
      <c r="BH85" s="245"/>
      <c r="BI85" s="245"/>
      <c r="BJ85" s="245"/>
      <c r="BK85" s="245"/>
      <c r="BL85" s="245"/>
      <c r="BM85" s="245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</row>
    <row r="86" spans="2:101" ht="15" customHeight="1">
      <c r="B86" s="262"/>
      <c r="C86" s="263"/>
      <c r="D86" s="263"/>
      <c r="E86" s="263"/>
      <c r="F86" s="263"/>
      <c r="G86" s="263"/>
      <c r="H86" s="263"/>
      <c r="I86" s="263"/>
      <c r="J86" s="263"/>
      <c r="K86" s="263"/>
      <c r="L86" s="263"/>
      <c r="M86" s="264"/>
      <c r="N86" s="262"/>
      <c r="O86" s="263"/>
      <c r="P86" s="263"/>
      <c r="Q86" s="263"/>
      <c r="R86" s="263"/>
      <c r="S86" s="263"/>
      <c r="T86" s="263"/>
      <c r="U86" s="269"/>
      <c r="V86" s="271"/>
      <c r="W86" s="271"/>
      <c r="X86" s="258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4"/>
      <c r="AK86" s="14"/>
      <c r="AL86" s="14"/>
      <c r="AN86" s="14"/>
      <c r="AO86" s="14"/>
      <c r="AP86" s="14"/>
      <c r="AQ86" s="14"/>
      <c r="AR86" s="14"/>
      <c r="AS86" s="14"/>
      <c r="AT86" s="14"/>
      <c r="AU86" s="257"/>
      <c r="AV86" s="257"/>
      <c r="AW86" s="257"/>
      <c r="AX86" s="257"/>
      <c r="AY86" s="257"/>
      <c r="AZ86" s="257"/>
      <c r="BA86" s="257"/>
      <c r="BB86" s="257"/>
      <c r="BC86" s="257"/>
      <c r="BD86" s="245"/>
      <c r="BE86" s="245"/>
      <c r="BF86" s="245"/>
      <c r="BG86" s="245"/>
      <c r="BH86" s="245"/>
      <c r="BI86" s="245"/>
      <c r="BJ86" s="245"/>
      <c r="BK86" s="245"/>
      <c r="BL86" s="245"/>
      <c r="BM86" s="245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</row>
    <row r="87" spans="2:101" ht="3.75" customHeight="1">
      <c r="B87" s="262"/>
      <c r="C87" s="263"/>
      <c r="D87" s="263"/>
      <c r="E87" s="263"/>
      <c r="F87" s="263"/>
      <c r="G87" s="263"/>
      <c r="H87" s="263"/>
      <c r="I87" s="263"/>
      <c r="J87" s="263"/>
      <c r="K87" s="263"/>
      <c r="L87" s="263"/>
      <c r="M87" s="264"/>
      <c r="N87" s="262"/>
      <c r="O87" s="263"/>
      <c r="P87" s="263"/>
      <c r="Q87" s="263"/>
      <c r="R87" s="263"/>
      <c r="S87" s="263"/>
      <c r="T87" s="263"/>
      <c r="U87" s="269"/>
      <c r="V87" s="271"/>
      <c r="W87" s="271"/>
      <c r="X87" s="16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4"/>
      <c r="AK87" s="14"/>
      <c r="AL87" s="14"/>
      <c r="AN87" s="14"/>
      <c r="AO87" s="14"/>
      <c r="AP87" s="14"/>
      <c r="AQ87" s="14"/>
      <c r="AR87" s="14"/>
      <c r="AS87" s="14"/>
      <c r="AT87" s="14"/>
      <c r="AU87" s="257"/>
      <c r="AV87" s="257"/>
      <c r="AW87" s="257"/>
      <c r="AX87" s="257"/>
      <c r="AY87" s="257"/>
      <c r="AZ87" s="257"/>
      <c r="BA87" s="257"/>
      <c r="BB87" s="257"/>
      <c r="BC87" s="257"/>
      <c r="BD87" s="245"/>
      <c r="BE87" s="245"/>
      <c r="BF87" s="245"/>
      <c r="BG87" s="245"/>
      <c r="BH87" s="245"/>
      <c r="BI87" s="245"/>
      <c r="BJ87" s="245"/>
      <c r="BK87" s="245"/>
      <c r="BL87" s="245"/>
      <c r="BM87" s="245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</row>
    <row r="88" spans="2:101" ht="3.75" customHeight="1">
      <c r="B88" s="265"/>
      <c r="C88" s="266"/>
      <c r="D88" s="266"/>
      <c r="E88" s="266"/>
      <c r="F88" s="266"/>
      <c r="G88" s="266"/>
      <c r="H88" s="266"/>
      <c r="I88" s="266"/>
      <c r="J88" s="266"/>
      <c r="K88" s="266"/>
      <c r="L88" s="266"/>
      <c r="M88" s="267"/>
      <c r="N88" s="265"/>
      <c r="O88" s="266"/>
      <c r="P88" s="266"/>
      <c r="Q88" s="266"/>
      <c r="R88" s="266"/>
      <c r="S88" s="266"/>
      <c r="T88" s="266"/>
      <c r="U88" s="270"/>
      <c r="V88" s="271"/>
      <c r="W88" s="271"/>
      <c r="X88" s="13"/>
      <c r="Y88" s="13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N88" s="14"/>
      <c r="AO88" s="14"/>
      <c r="AP88" s="14"/>
      <c r="AQ88" s="14"/>
      <c r="AR88" s="14"/>
      <c r="AS88" s="14"/>
      <c r="AT88" s="14"/>
      <c r="AU88" s="257"/>
      <c r="AV88" s="257"/>
      <c r="AW88" s="257"/>
      <c r="AX88" s="257"/>
      <c r="AY88" s="257"/>
      <c r="AZ88" s="257"/>
      <c r="BA88" s="257"/>
      <c r="BB88" s="257"/>
      <c r="BC88" s="257"/>
      <c r="BD88" s="245"/>
      <c r="BE88" s="245"/>
      <c r="BF88" s="245"/>
      <c r="BG88" s="245"/>
      <c r="BH88" s="245"/>
      <c r="BI88" s="245"/>
      <c r="BJ88" s="245"/>
      <c r="BK88" s="245"/>
      <c r="BL88" s="245"/>
      <c r="BM88" s="245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</row>
  </sheetData>
  <sheetProtection selectLockedCells="1" selectUnlockedCells="1"/>
  <mergeCells count="52">
    <mergeCell ref="B3:L6"/>
    <mergeCell ref="M3:BM6"/>
    <mergeCell ref="AN9:AY24"/>
    <mergeCell ref="BB14:BC17"/>
    <mergeCell ref="BD14:BM17"/>
    <mergeCell ref="BB19:BC22"/>
    <mergeCell ref="BD19:BM22"/>
    <mergeCell ref="V21:Y24"/>
    <mergeCell ref="Z21:AI24"/>
    <mergeCell ref="AJ21:AK24"/>
    <mergeCell ref="AL23:AL25"/>
    <mergeCell ref="AN27:AN30"/>
    <mergeCell ref="AO27:AW30"/>
    <mergeCell ref="AX27:AY30"/>
    <mergeCell ref="AZ29:AZ31"/>
    <mergeCell ref="BD24:BM26"/>
    <mergeCell ref="BB24:BC26"/>
    <mergeCell ref="AL32:AL34"/>
    <mergeCell ref="V33:Y36"/>
    <mergeCell ref="Z33:AI36"/>
    <mergeCell ref="AJ33:AK36"/>
    <mergeCell ref="BB39:BM42"/>
    <mergeCell ref="V45:Y48"/>
    <mergeCell ref="Z45:AI48"/>
    <mergeCell ref="AJ45:AK48"/>
    <mergeCell ref="AL47:AL49"/>
    <mergeCell ref="AZ50:AZ52"/>
    <mergeCell ref="AN51:AN54"/>
    <mergeCell ref="AO51:AW54"/>
    <mergeCell ref="AX51:AY54"/>
    <mergeCell ref="AL56:AL58"/>
    <mergeCell ref="V57:Y60"/>
    <mergeCell ref="Z57:AI60"/>
    <mergeCell ref="AJ57:AK60"/>
    <mergeCell ref="AN57:AY68"/>
    <mergeCell ref="AU85:BC88"/>
    <mergeCell ref="AN69:AY72"/>
    <mergeCell ref="B73:M76"/>
    <mergeCell ref="N73:U76"/>
    <mergeCell ref="V73:W76"/>
    <mergeCell ref="X75:X77"/>
    <mergeCell ref="AU75:BC78"/>
    <mergeCell ref="BD85:BM88"/>
    <mergeCell ref="BD75:BM78"/>
    <mergeCell ref="H79:U82"/>
    <mergeCell ref="Z79:AJ82"/>
    <mergeCell ref="AU80:BC83"/>
    <mergeCell ref="BD80:BM83"/>
    <mergeCell ref="X84:X86"/>
    <mergeCell ref="B85:M88"/>
    <mergeCell ref="N85:U88"/>
    <mergeCell ref="V85:W88"/>
  </mergeCells>
  <printOptions/>
  <pageMargins left="0.75" right="0.75" top="1" bottom="1" header="0.5118055555555555" footer="0.5118055555555555"/>
  <pageSetup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6"/>
  <sheetViews>
    <sheetView showGridLines="0" zoomScalePageLayoutView="0" workbookViewId="0" topLeftCell="A14">
      <selection activeCell="B13" sqref="B13"/>
    </sheetView>
  </sheetViews>
  <sheetFormatPr defaultColWidth="9.140625" defaultRowHeight="15"/>
  <cols>
    <col min="1" max="1" width="6.7109375" style="0" customWidth="1"/>
    <col min="2" max="2" width="17.140625" style="51" customWidth="1"/>
    <col min="3" max="3" width="6.57421875" style="2" customWidth="1"/>
    <col min="4" max="4" width="5.7109375" style="2" customWidth="1"/>
    <col min="5" max="5" width="5.7109375" style="2" hidden="1" customWidth="1"/>
    <col min="6" max="7" width="5.7109375" style="2" customWidth="1"/>
    <col min="8" max="8" width="5.7109375" style="2" hidden="1" customWidth="1"/>
    <col min="9" max="10" width="5.7109375" style="2" customWidth="1"/>
    <col min="11" max="11" width="5.7109375" style="2" hidden="1" customWidth="1"/>
    <col min="12" max="12" width="5.7109375" style="2" customWidth="1"/>
    <col min="13" max="13" width="6.57421875" style="2" customWidth="1"/>
    <col min="14" max="14" width="5.7109375" style="2" hidden="1" customWidth="1"/>
    <col min="15" max="16" width="3.7109375" style="2" customWidth="1"/>
    <col min="17" max="17" width="3.7109375" style="2" hidden="1" customWidth="1"/>
    <col min="18" max="18" width="5.28125" style="2" hidden="1" customWidth="1"/>
    <col min="19" max="20" width="4.7109375" style="2" customWidth="1"/>
    <col min="21" max="21" width="3.7109375" style="2" customWidth="1"/>
    <col min="22" max="22" width="5.28125" style="2" customWidth="1"/>
    <col min="23" max="23" width="3.7109375" style="2" customWidth="1"/>
    <col min="24" max="24" width="5.421875" style="2" customWidth="1"/>
    <col min="25" max="25" width="3.7109375" style="2" customWidth="1"/>
    <col min="26" max="26" width="6.7109375" style="2" customWidth="1"/>
    <col min="27" max="27" width="11.7109375" style="2" hidden="1" customWidth="1"/>
    <col min="28" max="28" width="4.7109375" style="2" customWidth="1"/>
    <col min="29" max="29" width="11.7109375" style="2" customWidth="1"/>
    <col min="30" max="31" width="4.7109375" style="2" customWidth="1"/>
    <col min="32" max="42" width="4.7109375" style="0" customWidth="1"/>
  </cols>
  <sheetData>
    <row r="1" spans="1:31" ht="16.5" customHeight="1">
      <c r="A1" s="240" t="s">
        <v>39</v>
      </c>
      <c r="B1" s="241"/>
      <c r="C1" s="241"/>
      <c r="D1" s="241"/>
      <c r="E1" s="242"/>
      <c r="F1" s="243" t="s">
        <v>196</v>
      </c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E1"/>
    </row>
    <row r="2" spans="1:31" ht="16.5" customHeight="1">
      <c r="A2" s="240" t="s">
        <v>33</v>
      </c>
      <c r="B2" s="241"/>
      <c r="C2" s="241"/>
      <c r="D2" s="241"/>
      <c r="E2" s="242"/>
      <c r="F2" s="244" t="s">
        <v>202</v>
      </c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E2"/>
    </row>
    <row r="3" spans="1:31" ht="16.5" customHeight="1">
      <c r="A3" s="240" t="s">
        <v>34</v>
      </c>
      <c r="B3" s="241"/>
      <c r="C3" s="241"/>
      <c r="D3" s="241"/>
      <c r="E3" s="242"/>
      <c r="F3" s="243" t="s">
        <v>6</v>
      </c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E3"/>
    </row>
    <row r="4" spans="1:31" ht="16.5" customHeight="1">
      <c r="A4" s="240" t="s">
        <v>35</v>
      </c>
      <c r="B4" s="241"/>
      <c r="C4" s="241"/>
      <c r="D4" s="241"/>
      <c r="E4" s="242"/>
      <c r="F4" s="243" t="s">
        <v>2</v>
      </c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E4"/>
    </row>
    <row r="5" spans="1:31" ht="16.5" customHeight="1">
      <c r="A5" s="240" t="s">
        <v>36</v>
      </c>
      <c r="B5" s="241"/>
      <c r="C5" s="241"/>
      <c r="D5" s="241"/>
      <c r="E5" s="242"/>
      <c r="F5" s="243">
        <v>16</v>
      </c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E5"/>
    </row>
    <row r="6" spans="1:31" ht="16.5" customHeight="1">
      <c r="A6" s="240" t="s">
        <v>37</v>
      </c>
      <c r="B6" s="241"/>
      <c r="C6" s="241"/>
      <c r="D6" s="241"/>
      <c r="E6" s="242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E6"/>
    </row>
    <row r="7" spans="1:31" ht="16.5" customHeight="1">
      <c r="A7" s="240" t="s">
        <v>38</v>
      </c>
      <c r="B7" s="241"/>
      <c r="C7" s="241"/>
      <c r="D7" s="241"/>
      <c r="E7" s="242"/>
      <c r="F7" s="243" t="s">
        <v>0</v>
      </c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E7"/>
    </row>
    <row r="9" spans="1:31" ht="15" customHeight="1">
      <c r="A9" s="238" t="s">
        <v>40</v>
      </c>
      <c r="B9" s="238"/>
      <c r="C9" s="239">
        <f>A11</f>
        <v>201</v>
      </c>
      <c r="D9" s="239"/>
      <c r="E9" s="60"/>
      <c r="F9" s="239">
        <f>A12</f>
        <v>208</v>
      </c>
      <c r="G9" s="239"/>
      <c r="H9" s="60"/>
      <c r="I9" s="239">
        <f>A13</f>
        <v>209</v>
      </c>
      <c r="J9" s="239"/>
      <c r="K9" s="60"/>
      <c r="L9" s="239">
        <f>A14</f>
        <v>216</v>
      </c>
      <c r="M9" s="239"/>
      <c r="N9" s="61"/>
      <c r="O9" s="237" t="s">
        <v>44</v>
      </c>
      <c r="P9" s="237"/>
      <c r="Q9" s="237" t="s">
        <v>45</v>
      </c>
      <c r="R9" s="237"/>
      <c r="S9" s="237" t="s">
        <v>46</v>
      </c>
      <c r="T9" s="237"/>
      <c r="U9" s="237" t="s">
        <v>93</v>
      </c>
      <c r="V9" s="237"/>
      <c r="W9" s="237" t="s">
        <v>94</v>
      </c>
      <c r="X9" s="237"/>
      <c r="Y9" s="237" t="s">
        <v>95</v>
      </c>
      <c r="Z9" s="237"/>
      <c r="AA9" s="62"/>
      <c r="AB9" s="236" t="s">
        <v>47</v>
      </c>
      <c r="AC9" s="236"/>
      <c r="AD9"/>
      <c r="AE9"/>
    </row>
    <row r="10" spans="1:29" s="1" customFormat="1" ht="57.75" customHeight="1">
      <c r="A10" s="238"/>
      <c r="B10" s="238"/>
      <c r="C10" s="239" t="str">
        <f>B11</f>
        <v>Mezík Róbert SVK</v>
      </c>
      <c r="D10" s="239"/>
      <c r="E10" s="60" t="s">
        <v>3</v>
      </c>
      <c r="F10" s="239" t="str">
        <f>B12</f>
        <v>Kudláčová Kristína SVK</v>
      </c>
      <c r="G10" s="239"/>
      <c r="H10" s="60" t="s">
        <v>3</v>
      </c>
      <c r="I10" s="239" t="str">
        <f>B13</f>
        <v>Sáling Hanna HUN</v>
      </c>
      <c r="J10" s="239"/>
      <c r="K10" s="60" t="s">
        <v>3</v>
      </c>
      <c r="L10" s="239" t="str">
        <f>B14</f>
        <v>Kreibichová Jiřina CZE</v>
      </c>
      <c r="M10" s="239"/>
      <c r="N10" s="63" t="s">
        <v>3</v>
      </c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62"/>
      <c r="AB10" s="236"/>
      <c r="AC10" s="236"/>
    </row>
    <row r="11" spans="1:31" ht="30" customHeight="1">
      <c r="A11" s="59">
        <f>VLOOKUP("A1",'zoznam hracov_list of players'!A$19:C$34,2,0)</f>
        <v>201</v>
      </c>
      <c r="B11" s="64" t="str">
        <f>VLOOKUP("A1",'zoznam hracov_list of players'!A$19:F$34,6,0)</f>
        <v>Mezík Róbert SVK</v>
      </c>
      <c r="C11" s="80"/>
      <c r="D11" s="80"/>
      <c r="E11" s="80"/>
      <c r="F11" s="81">
        <v>9</v>
      </c>
      <c r="G11" s="81">
        <v>2</v>
      </c>
      <c r="H11" s="81"/>
      <c r="I11" s="81">
        <v>7</v>
      </c>
      <c r="J11" s="81">
        <v>0</v>
      </c>
      <c r="K11" s="81"/>
      <c r="L11" s="81">
        <v>4</v>
      </c>
      <c r="M11" s="81">
        <v>2</v>
      </c>
      <c r="N11" s="82"/>
      <c r="O11" s="230">
        <f>IF(SUM(C11:N11)=0,"",IF($C11&gt;$D11,1,0)+IF($F11&gt;$G11,1,0)+IF($I11&gt;$J11,1,0)+IF($L11&gt;$M11,1,0)+$E11+$H11+$K11+$N11)</f>
        <v>3</v>
      </c>
      <c r="P11" s="230"/>
      <c r="Q11" s="231">
        <f>IF(SUM(C11:N11)=0,"",IF(C11="",0,1)+IF(F11="",0,1)+IF(I11="",0,1)+IF(L11="",0,1))</f>
        <v>3</v>
      </c>
      <c r="R11" s="231"/>
      <c r="S11" s="84">
        <f aca="true" t="shared" si="0" ref="S11:T14">IF(AND(C11="",F11="",I11="",L11=""),"",N(C11)+N(F11)+N(I11)+N(L11))</f>
        <v>20</v>
      </c>
      <c r="T11" s="84">
        <f t="shared" si="0"/>
        <v>4</v>
      </c>
      <c r="U11" s="232">
        <f>O11</f>
        <v>3</v>
      </c>
      <c r="V11" s="232"/>
      <c r="W11" s="232">
        <f>IF(Q11="","",(S11-T11))</f>
        <v>16</v>
      </c>
      <c r="X11" s="232"/>
      <c r="Y11" s="232">
        <f>IF(Q11="","",S11)</f>
        <v>20</v>
      </c>
      <c r="Z11" s="232"/>
      <c r="AA11" s="56">
        <f>IF(SUM(C11:N11)=0,0,U11*1000000+W11*1000+Y11)</f>
        <v>3016020</v>
      </c>
      <c r="AB11" s="235">
        <f>IF(AA11=0,"",IF(LARGE(AA$11:AA$14,1)=AA11,1,IF(LARGE(AA$11:AA$14,2)=AA11,2,IF(LARGE(AA$11:AA$14,3)=AA11,3,IF(LARGE(AA$11:AA$14,4)=AA11,4,-1)))))</f>
        <v>1</v>
      </c>
      <c r="AC11" s="235"/>
      <c r="AD11"/>
      <c r="AE11"/>
    </row>
    <row r="12" spans="1:31" ht="30" customHeight="1">
      <c r="A12" s="59">
        <f>VLOOKUP("A2",'zoznam hracov_list of players'!A$19:C$34,2,0)</f>
        <v>208</v>
      </c>
      <c r="B12" s="64" t="str">
        <f>VLOOKUP("A2",'zoznam hracov_list of players'!A$19:F$34,6,0)</f>
        <v>Kudláčová Kristína SVK</v>
      </c>
      <c r="C12" s="83">
        <f>IF(G11="","",G11)</f>
        <v>2</v>
      </c>
      <c r="D12" s="83">
        <f>IF(F11="","",F11)</f>
        <v>9</v>
      </c>
      <c r="E12" s="83"/>
      <c r="F12" s="80"/>
      <c r="G12" s="80"/>
      <c r="H12" s="80"/>
      <c r="I12" s="81">
        <v>1</v>
      </c>
      <c r="J12" s="81">
        <v>7</v>
      </c>
      <c r="K12" s="81"/>
      <c r="L12" s="81">
        <v>1</v>
      </c>
      <c r="M12" s="81">
        <v>8</v>
      </c>
      <c r="N12" s="82"/>
      <c r="O12" s="230">
        <f>IF(SUM(C12:N12)=0,"",IF($C12&gt;$D12,1,0)+IF($F12&gt;$G12,1,0)+IF($I12&gt;$J12,1,0)+IF($L12&gt;$M12,1,0)+$E12+$H12+$K12+$N12)</f>
        <v>0</v>
      </c>
      <c r="P12" s="230"/>
      <c r="Q12" s="231">
        <f>IF(SUM(C12:N12)=0,"",IF(C12="",0,1)+IF(F12="",0,1)+IF(I12="",0,1)+IF(L12="",0,1))</f>
        <v>3</v>
      </c>
      <c r="R12" s="231"/>
      <c r="S12" s="84">
        <f t="shared" si="0"/>
        <v>4</v>
      </c>
      <c r="T12" s="84">
        <f t="shared" si="0"/>
        <v>24</v>
      </c>
      <c r="U12" s="232">
        <f>O12</f>
        <v>0</v>
      </c>
      <c r="V12" s="232"/>
      <c r="W12" s="232">
        <f>IF(Q12="","",(S12-T12))</f>
        <v>-20</v>
      </c>
      <c r="X12" s="232"/>
      <c r="Y12" s="232">
        <f>IF(Q12="","",S12)</f>
        <v>4</v>
      </c>
      <c r="Z12" s="232"/>
      <c r="AA12" s="56">
        <f>IF(SUM(C12:N12)=0,0,U12*1000000+W12*1000+Y12)</f>
        <v>-19996</v>
      </c>
      <c r="AB12" s="233">
        <f>IF(AA12=0,"",IF(LARGE(AA$11:AA$14,1)=AA12,1,IF(LARGE(AA$11:AA$14,2)=AA12,2,IF(LARGE(AA$11:AA$14,3)=AA12,3,IF(LARGE(AA$11:AA$14,4)=AA12,4,-1)))))</f>
        <v>4</v>
      </c>
      <c r="AC12" s="233"/>
      <c r="AD12"/>
      <c r="AE12"/>
    </row>
    <row r="13" spans="1:31" ht="30" customHeight="1">
      <c r="A13" s="59">
        <f>VLOOKUP("A3",'zoznam hracov_list of players'!A$19:C$34,2,0)</f>
        <v>209</v>
      </c>
      <c r="B13" s="64" t="str">
        <f>VLOOKUP("A3",'zoznam hracov_list of players'!A$19:F$34,6,0)</f>
        <v>Sáling Hanna HUN</v>
      </c>
      <c r="C13" s="83">
        <f>IF(J11="","",J11)</f>
        <v>0</v>
      </c>
      <c r="D13" s="83">
        <f>IF(I11="","",I11)</f>
        <v>7</v>
      </c>
      <c r="E13" s="83"/>
      <c r="F13" s="123">
        <f>IF(J12="","",J12)</f>
        <v>7</v>
      </c>
      <c r="G13" s="83">
        <f>IF(I12="","",I12)</f>
        <v>1</v>
      </c>
      <c r="H13" s="83"/>
      <c r="I13" s="80"/>
      <c r="J13" s="80"/>
      <c r="K13" s="80"/>
      <c r="L13" s="81">
        <v>2</v>
      </c>
      <c r="M13" s="81">
        <v>3</v>
      </c>
      <c r="N13" s="82"/>
      <c r="O13" s="230">
        <f>IF(SUM(C13:N13)=0,"",IF($C13&gt;$D13,1,0)+IF($F13&gt;$G13,1,0)+IF($I13&gt;$J13,1,0)+IF($L13&gt;$M13,1,0)+$E13+$H13+$K13+$N13)</f>
        <v>1</v>
      </c>
      <c r="P13" s="230"/>
      <c r="Q13" s="231">
        <f>IF(SUM(C13:N13)=0,"",IF(C13="",0,1)+IF(F13="",0,1)+IF(I13="",0,1)+IF(L13="",0,1))</f>
        <v>3</v>
      </c>
      <c r="R13" s="231"/>
      <c r="S13" s="84">
        <f t="shared" si="0"/>
        <v>9</v>
      </c>
      <c r="T13" s="84">
        <f t="shared" si="0"/>
        <v>11</v>
      </c>
      <c r="U13" s="232">
        <f>O13</f>
        <v>1</v>
      </c>
      <c r="V13" s="232"/>
      <c r="W13" s="232">
        <f>IF(Q13="","",(S13-T13))</f>
        <v>-2</v>
      </c>
      <c r="X13" s="232"/>
      <c r="Y13" s="232">
        <f>IF(Q13="","",S13)</f>
        <v>9</v>
      </c>
      <c r="Z13" s="232"/>
      <c r="AA13" s="56">
        <f>IF(SUM(C13:N13)=0,0,U13*1000000+W13*1000+Y13)</f>
        <v>998009</v>
      </c>
      <c r="AB13" s="233">
        <f>IF(AA13=0,"",IF(LARGE(AA$11:AA$14,1)=AA13,1,IF(LARGE(AA$11:AA$14,2)=AA13,2,IF(LARGE(AA$11:AA$14,3)=AA13,3,IF(LARGE(AA$11:AA$14,4)=AA13,4,-1)))))</f>
        <v>3</v>
      </c>
      <c r="AC13" s="233"/>
      <c r="AD13"/>
      <c r="AE13"/>
    </row>
    <row r="14" spans="1:31" ht="30" customHeight="1">
      <c r="A14" s="59">
        <f>VLOOKUP("A4",'zoznam hracov_list of players'!A$19:C$34,2,0)</f>
        <v>216</v>
      </c>
      <c r="B14" s="64" t="str">
        <f>VLOOKUP("A4",'zoznam hracov_list of players'!A$19:F$34,6,0)</f>
        <v>Kreibichová Jiřina CZE</v>
      </c>
      <c r="C14" s="83">
        <f>IF(M11="","",M11)</f>
        <v>2</v>
      </c>
      <c r="D14" s="83">
        <f>IF(L11="","",L11)</f>
        <v>4</v>
      </c>
      <c r="E14" s="83"/>
      <c r="F14" s="83">
        <f>IF(M12="","",M12)</f>
        <v>8</v>
      </c>
      <c r="G14" s="83">
        <f>IF(L12="","",L12)</f>
        <v>1</v>
      </c>
      <c r="H14" s="83"/>
      <c r="I14" s="83">
        <f>IF(M13="","",M13)</f>
        <v>3</v>
      </c>
      <c r="J14" s="83">
        <f>IF(L13="","",L13)</f>
        <v>2</v>
      </c>
      <c r="K14" s="122"/>
      <c r="L14" s="121"/>
      <c r="M14" s="121"/>
      <c r="N14" s="85"/>
      <c r="O14" s="230">
        <f>IF(SUM(C14:N14)=0,"",IF($C14&gt;$D14,1,0)+IF($F14&gt;$G14,1,0)+IF($I14&gt;$J14,1,0)+IF($L14&gt;$M14,1,0)+$E14+$H14+$K14+$N14)</f>
        <v>2</v>
      </c>
      <c r="P14" s="230"/>
      <c r="Q14" s="231">
        <f>IF(SUM(C14:N14)=0,"",IF(C14="",0,1)+IF(F14="",0,1)+IF(I14="",0,1)+IF(L14="",0,1))</f>
        <v>3</v>
      </c>
      <c r="R14" s="231"/>
      <c r="S14" s="84">
        <f t="shared" si="0"/>
        <v>13</v>
      </c>
      <c r="T14" s="84">
        <f t="shared" si="0"/>
        <v>7</v>
      </c>
      <c r="U14" s="232">
        <f>O14</f>
        <v>2</v>
      </c>
      <c r="V14" s="232"/>
      <c r="W14" s="232">
        <f>IF(Q14="","",(S14-T14))</f>
        <v>6</v>
      </c>
      <c r="X14" s="232"/>
      <c r="Y14" s="232">
        <f>IF(Q14="","",S14)</f>
        <v>13</v>
      </c>
      <c r="Z14" s="232"/>
      <c r="AA14" s="56">
        <f>IF(SUM(C14:N14)=0,0,U14*1000000+W14*1000+Y14)</f>
        <v>2006013</v>
      </c>
      <c r="AB14" s="235">
        <f>IF(AA14=0,"",IF(LARGE(AA$11:AA$14,1)=AA14,1,IF(LARGE(AA$11:AA$14,2)=AA14,2,IF(LARGE(AA$11:AA$14,3)=AA14,3,IF(LARGE(AA$11:AA$14,4)=AA14,4,-1)))))</f>
        <v>2</v>
      </c>
      <c r="AC14" s="235"/>
      <c r="AD14"/>
      <c r="AE14"/>
    </row>
    <row r="16" spans="1:31" ht="15" customHeight="1">
      <c r="A16" s="238" t="s">
        <v>41</v>
      </c>
      <c r="B16" s="238"/>
      <c r="C16" s="239">
        <f>A18</f>
        <v>202</v>
      </c>
      <c r="D16" s="239"/>
      <c r="E16" s="60"/>
      <c r="F16" s="239">
        <f>A19</f>
        <v>207</v>
      </c>
      <c r="G16" s="239"/>
      <c r="H16" s="60"/>
      <c r="I16" s="239">
        <f>A20</f>
        <v>210</v>
      </c>
      <c r="J16" s="239"/>
      <c r="K16" s="60"/>
      <c r="L16" s="239">
        <f>A21</f>
        <v>215</v>
      </c>
      <c r="M16" s="239"/>
      <c r="N16" s="61"/>
      <c r="O16" s="237" t="s">
        <v>44</v>
      </c>
      <c r="P16" s="237"/>
      <c r="Q16" s="237" t="s">
        <v>45</v>
      </c>
      <c r="R16" s="237"/>
      <c r="S16" s="237" t="s">
        <v>46</v>
      </c>
      <c r="T16" s="237"/>
      <c r="U16" s="237" t="s">
        <v>93</v>
      </c>
      <c r="V16" s="237"/>
      <c r="W16" s="237" t="s">
        <v>94</v>
      </c>
      <c r="X16" s="237"/>
      <c r="Y16" s="237" t="s">
        <v>95</v>
      </c>
      <c r="Z16" s="237"/>
      <c r="AA16" s="62"/>
      <c r="AB16" s="236" t="s">
        <v>47</v>
      </c>
      <c r="AC16" s="236"/>
      <c r="AD16"/>
      <c r="AE16"/>
    </row>
    <row r="17" spans="1:29" s="1" customFormat="1" ht="57.75" customHeight="1">
      <c r="A17" s="238"/>
      <c r="B17" s="238"/>
      <c r="C17" s="239" t="str">
        <f>B18</f>
        <v>Rombouts Francis  BEL</v>
      </c>
      <c r="D17" s="239"/>
      <c r="E17" s="60" t="s">
        <v>3</v>
      </c>
      <c r="F17" s="239" t="str">
        <f>B19</f>
        <v>Žabka Josef CZE</v>
      </c>
      <c r="G17" s="239"/>
      <c r="H17" s="60" t="s">
        <v>3</v>
      </c>
      <c r="I17" s="239" t="str">
        <f>B20</f>
        <v>Breznay Michal SVK</v>
      </c>
      <c r="J17" s="239"/>
      <c r="K17" s="60" t="s">
        <v>3</v>
      </c>
      <c r="L17" s="239" t="str">
        <f>B21</f>
        <v>Jankechová Eliška SVK</v>
      </c>
      <c r="M17" s="239"/>
      <c r="N17" s="63" t="s">
        <v>3</v>
      </c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62"/>
      <c r="AB17" s="236"/>
      <c r="AC17" s="236"/>
    </row>
    <row r="18" spans="1:31" ht="30" customHeight="1">
      <c r="A18" s="59">
        <f>VLOOKUP("B1",'zoznam hracov_list of players'!A$19:C$34,2,0)</f>
        <v>202</v>
      </c>
      <c r="B18" s="64" t="str">
        <f>VLOOKUP("B1",'zoznam hracov_list of players'!A$19:F$34,6,0)</f>
        <v>Rombouts Francis  BEL</v>
      </c>
      <c r="C18" s="80"/>
      <c r="D18" s="80"/>
      <c r="E18" s="80"/>
      <c r="F18" s="81">
        <v>4</v>
      </c>
      <c r="G18" s="81">
        <v>3</v>
      </c>
      <c r="H18" s="81"/>
      <c r="I18" s="81">
        <v>12</v>
      </c>
      <c r="J18" s="81">
        <v>2</v>
      </c>
      <c r="K18" s="81"/>
      <c r="L18" s="81">
        <v>15</v>
      </c>
      <c r="M18" s="81">
        <v>0</v>
      </c>
      <c r="N18" s="82"/>
      <c r="O18" s="230">
        <f>IF(SUM(C18:N18)=0,"",IF($C18&gt;$D18,1,0)+IF($F18&gt;$G18,1,0)+IF($I18&gt;$J18,1,0)+IF($L18&gt;$M18,1,0)+$E18+$H18+$K18+$N18)</f>
        <v>3</v>
      </c>
      <c r="P18" s="230"/>
      <c r="Q18" s="231">
        <f>IF(SUM(C18:N18)=0,"",IF(C18="",0,1)+IF(F18="",0,1)+IF(I18="",0,1)+IF(L18="",0,1))</f>
        <v>3</v>
      </c>
      <c r="R18" s="231"/>
      <c r="S18" s="84">
        <f aca="true" t="shared" si="1" ref="S18:T21">IF(AND(C18="",F18="",I18="",L18=""),"",N(C18)+N(F18)+N(I18)+N(L18))</f>
        <v>31</v>
      </c>
      <c r="T18" s="84">
        <f t="shared" si="1"/>
        <v>5</v>
      </c>
      <c r="U18" s="232">
        <f>O18</f>
        <v>3</v>
      </c>
      <c r="V18" s="232"/>
      <c r="W18" s="232">
        <f>IF(Q18="","",(S18-T18))</f>
        <v>26</v>
      </c>
      <c r="X18" s="232"/>
      <c r="Y18" s="232">
        <f>IF(Q18="","",S18)</f>
        <v>31</v>
      </c>
      <c r="Z18" s="232"/>
      <c r="AA18" s="56">
        <f>IF(SUM(C18:N18)=0,0,U18*1000000+W18*1000+Y18)</f>
        <v>3026031</v>
      </c>
      <c r="AB18" s="235">
        <f>IF(AA18=0,"",IF(LARGE($AA$18:$AA$21,1)=AA18,1,IF(LARGE($AA$18:$AA$21,2)=AA18,2,IF(LARGE($AA$18:$AA$21,3)=AA18,3,IF(LARGE($AA$18:$AA$21,4)=AA18,4,-1)))))</f>
        <v>1</v>
      </c>
      <c r="AC18" s="235"/>
      <c r="AD18"/>
      <c r="AE18"/>
    </row>
    <row r="19" spans="1:31" ht="30" customHeight="1">
      <c r="A19" s="59">
        <f>VLOOKUP("B2",'zoznam hracov_list of players'!A$19:C$34,2,0)</f>
        <v>207</v>
      </c>
      <c r="B19" s="64" t="str">
        <f>VLOOKUP("B2",'zoznam hracov_list of players'!A$19:F$34,6,0)</f>
        <v>Žabka Josef CZE</v>
      </c>
      <c r="C19" s="83">
        <f>IF(G18="","",G18)</f>
        <v>3</v>
      </c>
      <c r="D19" s="83">
        <f>IF(F18="","",F18)</f>
        <v>4</v>
      </c>
      <c r="E19" s="83"/>
      <c r="F19" s="80"/>
      <c r="G19" s="80"/>
      <c r="H19" s="80"/>
      <c r="I19" s="81">
        <v>11</v>
      </c>
      <c r="J19" s="81">
        <v>1</v>
      </c>
      <c r="K19" s="81"/>
      <c r="L19" s="81">
        <v>4</v>
      </c>
      <c r="M19" s="81">
        <v>2</v>
      </c>
      <c r="N19" s="82"/>
      <c r="O19" s="230">
        <f>IF(SUM(C19:N19)=0,"",IF($C19&gt;$D19,1,0)+IF($F19&gt;$G19,1,0)+IF($I19&gt;$J19,1,0)+IF($L19&gt;$M19,1,0)+$E19+$H19+$K19+$N19)</f>
        <v>2</v>
      </c>
      <c r="P19" s="230"/>
      <c r="Q19" s="231">
        <f>IF(SUM(C19:N19)=0,"",IF(C19="",0,1)+IF(F19="",0,1)+IF(I19="",0,1)+IF(L19="",0,1))</f>
        <v>3</v>
      </c>
      <c r="R19" s="231"/>
      <c r="S19" s="84">
        <f t="shared" si="1"/>
        <v>18</v>
      </c>
      <c r="T19" s="84">
        <f t="shared" si="1"/>
        <v>7</v>
      </c>
      <c r="U19" s="232">
        <f>O19</f>
        <v>2</v>
      </c>
      <c r="V19" s="232"/>
      <c r="W19" s="232">
        <f>IF(Q19="","",(S19-T19))</f>
        <v>11</v>
      </c>
      <c r="X19" s="232"/>
      <c r="Y19" s="232">
        <f>IF(Q19="","",S19)</f>
        <v>18</v>
      </c>
      <c r="Z19" s="232"/>
      <c r="AA19" s="56">
        <f>IF(SUM(C19:N19)=0,0,U19*1000000+W19*1000+Y19)</f>
        <v>2011018</v>
      </c>
      <c r="AB19" s="235">
        <f>IF(AA19=0,"",IF(LARGE($AA$18:$AA$21,1)=AA19,1,IF(LARGE($AA$18:$AA$21,2)=AA19,2,IF(LARGE($AA$18:$AA$21,3)=AA19,3,IF(LARGE($AA$18:$AA$21,4)=AA19,4,-1)))))</f>
        <v>2</v>
      </c>
      <c r="AC19" s="235"/>
      <c r="AD19"/>
      <c r="AE19"/>
    </row>
    <row r="20" spans="1:31" ht="30" customHeight="1">
      <c r="A20" s="59">
        <f>VLOOKUP("B3",'zoznam hracov_list of players'!A$19:C$34,2,0)</f>
        <v>210</v>
      </c>
      <c r="B20" s="64" t="str">
        <f>VLOOKUP("B3",'zoznam hracov_list of players'!A$19:F$34,6,0)</f>
        <v>Breznay Michal SVK</v>
      </c>
      <c r="C20" s="83">
        <f>IF(J18="","",J18)</f>
        <v>2</v>
      </c>
      <c r="D20" s="83">
        <f>IF(I18="","",I18)</f>
        <v>12</v>
      </c>
      <c r="E20" s="83"/>
      <c r="F20" s="123">
        <f>IF(J19="","",J19)</f>
        <v>1</v>
      </c>
      <c r="G20" s="83">
        <f>IF(I19="","",I19)</f>
        <v>11</v>
      </c>
      <c r="H20" s="83"/>
      <c r="I20" s="80"/>
      <c r="J20" s="80"/>
      <c r="K20" s="80"/>
      <c r="L20" s="81">
        <v>3</v>
      </c>
      <c r="M20" s="203">
        <v>3</v>
      </c>
      <c r="N20" s="82"/>
      <c r="O20" s="230">
        <f>IF(SUM(C20:N20)=0,"",IF($C20&gt;$D20,1,0)+IF($F20&gt;$G20,1,0)+IF($I20&gt;$J20,1,0)+IF($L20&gt;$M20,1,0)+$E20+$H20+$K20+$N20)</f>
        <v>0</v>
      </c>
      <c r="P20" s="230"/>
      <c r="Q20" s="231">
        <f>IF(SUM(C20:N20)=0,"",IF(C20="",0,1)+IF(F20="",0,1)+IF(I20="",0,1)+IF(L20="",0,1))</f>
        <v>3</v>
      </c>
      <c r="R20" s="231"/>
      <c r="S20" s="84">
        <f t="shared" si="1"/>
        <v>6</v>
      </c>
      <c r="T20" s="84">
        <f t="shared" si="1"/>
        <v>26</v>
      </c>
      <c r="U20" s="232">
        <f>O20</f>
        <v>0</v>
      </c>
      <c r="V20" s="232"/>
      <c r="W20" s="232">
        <f>IF(Q20="","",(S20-T20))</f>
        <v>-20</v>
      </c>
      <c r="X20" s="232"/>
      <c r="Y20" s="232">
        <f>IF(Q20="","",S20)</f>
        <v>6</v>
      </c>
      <c r="Z20" s="232"/>
      <c r="AA20" s="56">
        <f>IF(SUM(C20:N20)=0,0,U20*1000000+W20*1000+Y20)</f>
        <v>-19994</v>
      </c>
      <c r="AB20" s="233">
        <f>IF(AA20=0,"",IF(LARGE($AA$18:$AA$21,1)=AA20,1,IF(LARGE($AA$18:$AA$21,2)=AA20,2,IF(LARGE($AA$18:$AA$21,3)=AA20,3,IF(LARGE($AA$18:$AA$21,4)=AA20,4,-1)))))</f>
        <v>4</v>
      </c>
      <c r="AC20" s="233"/>
      <c r="AD20"/>
      <c r="AE20"/>
    </row>
    <row r="21" spans="1:31" ht="30" customHeight="1">
      <c r="A21" s="59">
        <f>VLOOKUP("B4",'zoznam hracov_list of players'!A$19:C$34,2,0)</f>
        <v>215</v>
      </c>
      <c r="B21" s="64" t="str">
        <f>VLOOKUP("B4",'zoznam hracov_list of players'!A$19:F$34,6,0)</f>
        <v>Jankechová Eliška SVK</v>
      </c>
      <c r="C21" s="83">
        <f>IF(M18="","",M18)</f>
        <v>0</v>
      </c>
      <c r="D21" s="83">
        <f>IF(L18="","",L18)</f>
        <v>15</v>
      </c>
      <c r="E21" s="83"/>
      <c r="F21" s="83">
        <f>IF(M19="","",M19)</f>
        <v>2</v>
      </c>
      <c r="G21" s="83">
        <f>IF(L19="","",L19)</f>
        <v>4</v>
      </c>
      <c r="H21" s="83"/>
      <c r="I21" s="204">
        <f>IF(M20="","",M20)</f>
        <v>3</v>
      </c>
      <c r="J21" s="83">
        <f>IF(L20="","",L20)</f>
        <v>3</v>
      </c>
      <c r="K21" s="122">
        <v>1</v>
      </c>
      <c r="L21" s="121"/>
      <c r="M21" s="121"/>
      <c r="N21" s="85"/>
      <c r="O21" s="230">
        <f>IF(SUM(C21:N21)=0,"",IF($C21&gt;$D21,1,0)+IF($F21&gt;$G21,1,0)+IF($I21&gt;$J21,1,0)+IF($L21&gt;$M21,1,0)+$E21+$H21+$K21+$N21)</f>
        <v>1</v>
      </c>
      <c r="P21" s="230"/>
      <c r="Q21" s="231">
        <f>IF(SUM(C21:N21)=0,"",IF(C21="",0,1)+IF(F21="",0,1)+IF(I21="",0,1)+IF(L21="",0,1))</f>
        <v>3</v>
      </c>
      <c r="R21" s="231"/>
      <c r="S21" s="84">
        <f t="shared" si="1"/>
        <v>5</v>
      </c>
      <c r="T21" s="84">
        <f t="shared" si="1"/>
        <v>22</v>
      </c>
      <c r="U21" s="232">
        <f>O21</f>
        <v>1</v>
      </c>
      <c r="V21" s="232"/>
      <c r="W21" s="232">
        <f>IF(Q21="","",(S21-T21))</f>
        <v>-17</v>
      </c>
      <c r="X21" s="232"/>
      <c r="Y21" s="232">
        <f>IF(Q21="","",S21)</f>
        <v>5</v>
      </c>
      <c r="Z21" s="232"/>
      <c r="AA21" s="56">
        <f>IF(SUM(C21:N21)=0,0,U21*1000000+W21*1000+Y21)</f>
        <v>983005</v>
      </c>
      <c r="AB21" s="233">
        <f>IF(AA21=0,"",IF(LARGE($AA$18:$AA$21,1)=AA21,1,IF(LARGE($AA$18:$AA$21,2)=AA21,2,IF(LARGE($AA$18:$AA$21,3)=AA21,3,IF(LARGE($AA$18:$AA$21,4)=AA21,4,-1)))))</f>
        <v>3</v>
      </c>
      <c r="AC21" s="233"/>
      <c r="AD21"/>
      <c r="AE21"/>
    </row>
    <row r="23" spans="1:31" ht="15" customHeight="1">
      <c r="A23" s="238" t="s">
        <v>43</v>
      </c>
      <c r="B23" s="238"/>
      <c r="C23" s="239">
        <f>A25</f>
        <v>203</v>
      </c>
      <c r="D23" s="239"/>
      <c r="E23" s="60"/>
      <c r="F23" s="239">
        <f>A26</f>
        <v>206</v>
      </c>
      <c r="G23" s="239"/>
      <c r="H23" s="60"/>
      <c r="I23" s="239">
        <f>A27</f>
        <v>211</v>
      </c>
      <c r="J23" s="239"/>
      <c r="K23" s="60"/>
      <c r="L23" s="239">
        <f>A28</f>
        <v>214</v>
      </c>
      <c r="M23" s="239"/>
      <c r="N23" s="61"/>
      <c r="O23" s="237" t="s">
        <v>44</v>
      </c>
      <c r="P23" s="237"/>
      <c r="Q23" s="237" t="s">
        <v>45</v>
      </c>
      <c r="R23" s="237"/>
      <c r="S23" s="237" t="s">
        <v>46</v>
      </c>
      <c r="T23" s="237"/>
      <c r="U23" s="237" t="s">
        <v>93</v>
      </c>
      <c r="V23" s="237"/>
      <c r="W23" s="237" t="s">
        <v>94</v>
      </c>
      <c r="X23" s="237"/>
      <c r="Y23" s="237" t="s">
        <v>95</v>
      </c>
      <c r="Z23" s="237"/>
      <c r="AA23" s="62"/>
      <c r="AB23" s="236" t="s">
        <v>47</v>
      </c>
      <c r="AC23" s="236"/>
      <c r="AD23"/>
      <c r="AE23"/>
    </row>
    <row r="24" spans="1:29" s="1" customFormat="1" ht="57.75" customHeight="1">
      <c r="A24" s="238"/>
      <c r="B24" s="238"/>
      <c r="C24" s="239" t="str">
        <f>B25</f>
        <v>Kurilák Rastislav SVK</v>
      </c>
      <c r="D24" s="239"/>
      <c r="E24" s="60" t="s">
        <v>3</v>
      </c>
      <c r="F24" s="239" t="str">
        <f>B26</f>
        <v>Nagy Vivien HUN</v>
      </c>
      <c r="G24" s="239"/>
      <c r="H24" s="60" t="s">
        <v>3</v>
      </c>
      <c r="I24" s="239" t="str">
        <f>B27</f>
        <v>Sudol Lukasz POL</v>
      </c>
      <c r="J24" s="239"/>
      <c r="K24" s="60" t="s">
        <v>3</v>
      </c>
      <c r="L24" s="239" t="str">
        <f>B28</f>
        <v>Riečičiar Adam SVK</v>
      </c>
      <c r="M24" s="239"/>
      <c r="N24" s="63" t="s">
        <v>3</v>
      </c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62"/>
      <c r="AB24" s="236"/>
      <c r="AC24" s="236"/>
    </row>
    <row r="25" spans="1:31" ht="30" customHeight="1">
      <c r="A25" s="59">
        <f>VLOOKUP("C1",'zoznam hracov_list of players'!A$19:C$34,2,0)</f>
        <v>203</v>
      </c>
      <c r="B25" s="64" t="str">
        <f>VLOOKUP("C1",'zoznam hracov_list of players'!A$19:F$34,6,0)</f>
        <v>Kurilák Rastislav SVK</v>
      </c>
      <c r="C25" s="80"/>
      <c r="D25" s="80"/>
      <c r="E25" s="80"/>
      <c r="F25" s="81">
        <v>7</v>
      </c>
      <c r="G25" s="81">
        <v>2</v>
      </c>
      <c r="H25" s="81"/>
      <c r="I25" s="81">
        <v>3</v>
      </c>
      <c r="J25" s="81">
        <v>2</v>
      </c>
      <c r="K25" s="81"/>
      <c r="L25" s="81">
        <v>12</v>
      </c>
      <c r="M25" s="81">
        <v>1</v>
      </c>
      <c r="N25" s="82"/>
      <c r="O25" s="230">
        <f>IF(SUM(C25:N25)=0,"",IF($C25&gt;$D25,1,0)+IF($F25&gt;$G25,1,0)+IF($I25&gt;$J25,1,0)+IF($L25&gt;$M25,1,0)+$E25+$H25+$K25+$N25)</f>
        <v>3</v>
      </c>
      <c r="P25" s="230"/>
      <c r="Q25" s="231">
        <f>IF(SUM(C25:N25)=0,"",IF(C25="",0,1)+IF(F25="",0,1)+IF(I25="",0,1)+IF(L25="",0,1))</f>
        <v>3</v>
      </c>
      <c r="R25" s="231"/>
      <c r="S25" s="84">
        <f aca="true" t="shared" si="2" ref="S25:T28">IF(AND(C25="",F25="",I25="",L25=""),"",N(C25)+N(F25)+N(I25)+N(L25))</f>
        <v>22</v>
      </c>
      <c r="T25" s="84">
        <f t="shared" si="2"/>
        <v>5</v>
      </c>
      <c r="U25" s="232">
        <f>O25</f>
        <v>3</v>
      </c>
      <c r="V25" s="232"/>
      <c r="W25" s="232">
        <f>IF(Q25="","",(S25-T25))</f>
        <v>17</v>
      </c>
      <c r="X25" s="232"/>
      <c r="Y25" s="232">
        <f>IF(Q25="","",S25)</f>
        <v>22</v>
      </c>
      <c r="Z25" s="232"/>
      <c r="AA25" s="56">
        <f>IF(SUM(C25:N25)=0,0,U25*1000000+W25*1000+Y25)</f>
        <v>3017022</v>
      </c>
      <c r="AB25" s="235">
        <f>IF(AA25=0,"",IF(LARGE($AA$25:$AA$28,1)=AA25,1,IF(LARGE($AA$25:$AA$28,2)=AA25,2,IF(LARGE($AA$25:$AA$28,3)=AA25,3,IF(LARGE($AA$25:$AA$28,4)=AA25,4,-1)))))</f>
        <v>1</v>
      </c>
      <c r="AC25" s="235"/>
      <c r="AD25"/>
      <c r="AE25"/>
    </row>
    <row r="26" spans="1:31" ht="30" customHeight="1">
      <c r="A26" s="59">
        <f>VLOOKUP("C2",'zoznam hracov_list of players'!A$19:C$34,2,0)</f>
        <v>206</v>
      </c>
      <c r="B26" s="64" t="str">
        <f>VLOOKUP("C2",'zoznam hracov_list of players'!A$19:F$34,6,0)</f>
        <v>Nagy Vivien HUN</v>
      </c>
      <c r="C26" s="83">
        <f>IF(G25="","",G25)</f>
        <v>2</v>
      </c>
      <c r="D26" s="83">
        <f>IF(F25="","",F25)</f>
        <v>7</v>
      </c>
      <c r="E26" s="83"/>
      <c r="F26" s="80"/>
      <c r="G26" s="80"/>
      <c r="H26" s="80"/>
      <c r="I26" s="81">
        <v>9</v>
      </c>
      <c r="J26" s="81">
        <v>2</v>
      </c>
      <c r="K26" s="81"/>
      <c r="L26" s="81">
        <v>8</v>
      </c>
      <c r="M26" s="81">
        <v>1</v>
      </c>
      <c r="N26" s="82"/>
      <c r="O26" s="230">
        <f>IF(SUM(C26:N26)=0,"",IF($C26&gt;$D26,1,0)+IF($F26&gt;$G26,1,0)+IF($I26&gt;$J26,1,0)+IF($L26&gt;$M26,1,0)+$E26+$H26+$K26+$N26)</f>
        <v>2</v>
      </c>
      <c r="P26" s="230"/>
      <c r="Q26" s="231">
        <f>IF(SUM(C26:N26)=0,"",IF(C26="",0,1)+IF(F26="",0,1)+IF(I26="",0,1)+IF(L26="",0,1))</f>
        <v>3</v>
      </c>
      <c r="R26" s="231"/>
      <c r="S26" s="84">
        <f t="shared" si="2"/>
        <v>19</v>
      </c>
      <c r="T26" s="84">
        <f t="shared" si="2"/>
        <v>10</v>
      </c>
      <c r="U26" s="232">
        <f>O26</f>
        <v>2</v>
      </c>
      <c r="V26" s="232"/>
      <c r="W26" s="232">
        <f>IF(Q26="","",(S26-T26))</f>
        <v>9</v>
      </c>
      <c r="X26" s="232"/>
      <c r="Y26" s="232">
        <f>IF(Q26="","",S26)</f>
        <v>19</v>
      </c>
      <c r="Z26" s="232"/>
      <c r="AA26" s="56">
        <f>IF(SUM(C26:N26)=0,0,U26*1000000+W26*1000+Y26)</f>
        <v>2009019</v>
      </c>
      <c r="AB26" s="235">
        <f>IF(AA26=0,"",IF(LARGE($AA$25:$AA$28,1)=AA26,1,IF(LARGE($AA$25:$AA$28,2)=AA26,2,IF(LARGE($AA$25:$AA$28,3)=AA26,3,IF(LARGE($AA$25:$AA$28,4)=AA26,4,-1)))))</f>
        <v>2</v>
      </c>
      <c r="AC26" s="235"/>
      <c r="AD26"/>
      <c r="AE26"/>
    </row>
    <row r="27" spans="1:31" ht="30" customHeight="1">
      <c r="A27" s="59">
        <f>VLOOKUP("C3",'zoznam hracov_list of players'!A$19:C$34,2,0)</f>
        <v>211</v>
      </c>
      <c r="B27" s="64" t="str">
        <f>VLOOKUP("C3",'zoznam hracov_list of players'!A$19:F$34,6,0)</f>
        <v>Sudol Lukasz POL</v>
      </c>
      <c r="C27" s="83">
        <f>IF(J25="","",J25)</f>
        <v>2</v>
      </c>
      <c r="D27" s="83">
        <f>IF(I25="","",I25)</f>
        <v>3</v>
      </c>
      <c r="E27" s="83"/>
      <c r="F27" s="123">
        <f>IF(J26="","",J26)</f>
        <v>2</v>
      </c>
      <c r="G27" s="83">
        <f>IF(I26="","",I26)</f>
        <v>9</v>
      </c>
      <c r="H27" s="83"/>
      <c r="I27" s="80"/>
      <c r="J27" s="80"/>
      <c r="K27" s="80"/>
      <c r="L27" s="81">
        <v>2</v>
      </c>
      <c r="M27" s="81">
        <v>3</v>
      </c>
      <c r="N27" s="82"/>
      <c r="O27" s="230">
        <f>IF(SUM(C27:N27)=0,"",IF($C27&gt;$D27,1,0)+IF($F27&gt;$G27,1,0)+IF($I27&gt;$J27,1,0)+IF($L27&gt;$M27,1,0)+$E27+$H27+$K27+$N27)</f>
        <v>0</v>
      </c>
      <c r="P27" s="230"/>
      <c r="Q27" s="231">
        <f>IF(SUM(C27:N27)=0,"",IF(C27="",0,1)+IF(F27="",0,1)+IF(I27="",0,1)+IF(L27="",0,1))</f>
        <v>3</v>
      </c>
      <c r="R27" s="231"/>
      <c r="S27" s="84">
        <f t="shared" si="2"/>
        <v>6</v>
      </c>
      <c r="T27" s="84">
        <f t="shared" si="2"/>
        <v>15</v>
      </c>
      <c r="U27" s="232">
        <f>O27</f>
        <v>0</v>
      </c>
      <c r="V27" s="232"/>
      <c r="W27" s="232">
        <f>IF(Q27="","",(S27-T27))</f>
        <v>-9</v>
      </c>
      <c r="X27" s="232"/>
      <c r="Y27" s="232">
        <f>IF(Q27="","",S27)</f>
        <v>6</v>
      </c>
      <c r="Z27" s="232"/>
      <c r="AA27" s="56">
        <f>IF(SUM(C27:N27)=0,0,U27*1000000+W27*1000+Y27)</f>
        <v>-8994</v>
      </c>
      <c r="AB27" s="233">
        <f>IF(AA27=0,"",IF(LARGE($AA$25:$AA$28,1)=AA27,1,IF(LARGE($AA$25:$AA$28,2)=AA27,2,IF(LARGE($AA$25:$AA$28,3)=AA27,3,IF(LARGE($AA$25:$AA$28,4)=AA27,4,-1)))))</f>
        <v>4</v>
      </c>
      <c r="AC27" s="233"/>
      <c r="AD27"/>
      <c r="AE27"/>
    </row>
    <row r="28" spans="1:31" ht="30" customHeight="1">
      <c r="A28" s="59">
        <f>VLOOKUP("C4",'zoznam hracov_list of players'!A$19:C$34,2,0)</f>
        <v>214</v>
      </c>
      <c r="B28" s="64" t="str">
        <f>VLOOKUP("C4",'zoznam hracov_list of players'!A$19:F$34,6,0)</f>
        <v>Riečičiar Adam SVK</v>
      </c>
      <c r="C28" s="83">
        <f>IF(M25="","",M25)</f>
        <v>1</v>
      </c>
      <c r="D28" s="83">
        <f>IF(L25="","",L25)</f>
        <v>12</v>
      </c>
      <c r="E28" s="83"/>
      <c r="F28" s="83">
        <f>IF(M26="","",M26)</f>
        <v>1</v>
      </c>
      <c r="G28" s="83">
        <f>IF(L26="","",L26)</f>
        <v>8</v>
      </c>
      <c r="H28" s="83"/>
      <c r="I28" s="83">
        <f>IF(M27="","",M27)</f>
        <v>3</v>
      </c>
      <c r="J28" s="83">
        <f>IF(L27="","",L27)</f>
        <v>2</v>
      </c>
      <c r="K28" s="122"/>
      <c r="L28" s="121"/>
      <c r="M28" s="121"/>
      <c r="N28" s="85"/>
      <c r="O28" s="230">
        <f>IF(SUM(C28:N28)=0,"",IF($C28&gt;$D28,1,0)+IF($F28&gt;$G28,1,0)+IF($I28&gt;$J28,1,0)+IF($L28&gt;$M28,1,0)+$E28+$H28+$K28+$N28)</f>
        <v>1</v>
      </c>
      <c r="P28" s="230"/>
      <c r="Q28" s="231">
        <f>IF(SUM(C28:N28)=0,"",IF(C28="",0,1)+IF(F28="",0,1)+IF(I28="",0,1)+IF(L28="",0,1))</f>
        <v>3</v>
      </c>
      <c r="R28" s="231"/>
      <c r="S28" s="84">
        <f t="shared" si="2"/>
        <v>5</v>
      </c>
      <c r="T28" s="84">
        <f t="shared" si="2"/>
        <v>22</v>
      </c>
      <c r="U28" s="232">
        <f>O28</f>
        <v>1</v>
      </c>
      <c r="V28" s="232"/>
      <c r="W28" s="232">
        <f>IF(Q28="","",(S28-T28))</f>
        <v>-17</v>
      </c>
      <c r="X28" s="232"/>
      <c r="Y28" s="232">
        <f>IF(Q28="","",S28)</f>
        <v>5</v>
      </c>
      <c r="Z28" s="232"/>
      <c r="AA28" s="56">
        <f>IF(SUM(C28:N28)=0,0,U28*1000000+W28*1000+Y28)</f>
        <v>983005</v>
      </c>
      <c r="AB28" s="233">
        <f>IF(AA28=0,"",IF(LARGE($AA$25:$AA$28,1)=AA28,1,IF(LARGE($AA$25:$AA$28,2)=AA28,2,IF(LARGE($AA$25:$AA$28,3)=AA28,3,IF(LARGE($AA$25:$AA$28,4)=AA28,4,-1)))))</f>
        <v>3</v>
      </c>
      <c r="AC28" s="233"/>
      <c r="AD28"/>
      <c r="AE28"/>
    </row>
    <row r="29" spans="1:32" ht="15.75" customHeight="1">
      <c r="A29" s="229"/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50"/>
      <c r="AE29" s="50"/>
      <c r="AF29" s="50"/>
    </row>
    <row r="30" spans="1:31" ht="15" customHeight="1">
      <c r="A30" s="238" t="s">
        <v>82</v>
      </c>
      <c r="B30" s="238"/>
      <c r="C30" s="239">
        <f>A32</f>
        <v>204</v>
      </c>
      <c r="D30" s="239"/>
      <c r="E30" s="60"/>
      <c r="F30" s="239">
        <f>A33</f>
        <v>205</v>
      </c>
      <c r="G30" s="239"/>
      <c r="H30" s="60"/>
      <c r="I30" s="239">
        <f>A34</f>
        <v>212</v>
      </c>
      <c r="J30" s="239"/>
      <c r="K30" s="60"/>
      <c r="L30" s="239">
        <f>A35</f>
        <v>213</v>
      </c>
      <c r="M30" s="239"/>
      <c r="N30" s="61"/>
      <c r="O30" s="237" t="s">
        <v>44</v>
      </c>
      <c r="P30" s="237"/>
      <c r="Q30" s="237" t="s">
        <v>45</v>
      </c>
      <c r="R30" s="237"/>
      <c r="S30" s="237" t="s">
        <v>46</v>
      </c>
      <c r="T30" s="237"/>
      <c r="U30" s="237" t="s">
        <v>93</v>
      </c>
      <c r="V30" s="237"/>
      <c r="W30" s="237" t="s">
        <v>94</v>
      </c>
      <c r="X30" s="237"/>
      <c r="Y30" s="237" t="s">
        <v>95</v>
      </c>
      <c r="Z30" s="237"/>
      <c r="AA30" s="62"/>
      <c r="AB30" s="236" t="s">
        <v>47</v>
      </c>
      <c r="AC30" s="236"/>
      <c r="AD30"/>
      <c r="AE30"/>
    </row>
    <row r="31" spans="1:29" s="1" customFormat="1" ht="57.75" customHeight="1">
      <c r="A31" s="238"/>
      <c r="B31" s="238"/>
      <c r="C31" s="239" t="str">
        <f>B32</f>
        <v>Minarech Peter SVK</v>
      </c>
      <c r="D31" s="239"/>
      <c r="E31" s="60" t="s">
        <v>3</v>
      </c>
      <c r="F31" s="239" t="str">
        <f>B33</f>
        <v>Turkovic Marko CRO</v>
      </c>
      <c r="G31" s="239"/>
      <c r="H31" s="60" t="s">
        <v>3</v>
      </c>
      <c r="I31" s="239" t="str">
        <f>B34</f>
        <v>Petrák František CZE</v>
      </c>
      <c r="J31" s="239"/>
      <c r="K31" s="60" t="s">
        <v>3</v>
      </c>
      <c r="L31" s="239" t="str">
        <f>B35</f>
        <v>Stasiak Rafał  POL</v>
      </c>
      <c r="M31" s="239"/>
      <c r="N31" s="63" t="s">
        <v>3</v>
      </c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62"/>
      <c r="AB31" s="236"/>
      <c r="AC31" s="236"/>
    </row>
    <row r="32" spans="1:31" ht="30" customHeight="1">
      <c r="A32" s="59">
        <f>VLOOKUP("D1",'zoznam hracov_list of players'!A$19:C$34,2,0)</f>
        <v>204</v>
      </c>
      <c r="B32" s="64" t="str">
        <f>VLOOKUP("D1",'zoznam hracov_list of players'!A$19:F$34,6,0)</f>
        <v>Minarech Peter SVK</v>
      </c>
      <c r="C32" s="80"/>
      <c r="D32" s="80"/>
      <c r="E32" s="80"/>
      <c r="F32" s="81">
        <v>8</v>
      </c>
      <c r="G32" s="81">
        <v>1</v>
      </c>
      <c r="H32" s="81"/>
      <c r="I32" s="81">
        <v>2</v>
      </c>
      <c r="J32" s="81">
        <v>9</v>
      </c>
      <c r="K32" s="81"/>
      <c r="L32" s="81">
        <v>1</v>
      </c>
      <c r="M32" s="81">
        <v>7</v>
      </c>
      <c r="N32" s="82"/>
      <c r="O32" s="230">
        <f>IF(SUM(C32:N32)=0,"",IF($C32&gt;$D32,1,0)+IF($F32&gt;$G32,1,0)+IF($I32&gt;$J32,1,0)+IF($L32&gt;$M32,1,0)+$E32+$H32+$K32+$N32)</f>
        <v>1</v>
      </c>
      <c r="P32" s="230"/>
      <c r="Q32" s="231">
        <f>IF(SUM(C32:N32)=0,"",IF(C32="",0,1)+IF(F32="",0,1)+IF(I32="",0,1)+IF(L32="",0,1))</f>
        <v>3</v>
      </c>
      <c r="R32" s="231"/>
      <c r="S32" s="84">
        <f aca="true" t="shared" si="3" ref="S32:T35">IF(AND(C32="",F32="",I32="",L32=""),"",N(C32)+N(F32)+N(I32)+N(L32))</f>
        <v>11</v>
      </c>
      <c r="T32" s="84">
        <f t="shared" si="3"/>
        <v>17</v>
      </c>
      <c r="U32" s="232">
        <f>O32</f>
        <v>1</v>
      </c>
      <c r="V32" s="232"/>
      <c r="W32" s="232">
        <f>IF(Q32="","",(S32-T32))</f>
        <v>-6</v>
      </c>
      <c r="X32" s="232"/>
      <c r="Y32" s="232">
        <f>IF(Q32="","",S32)</f>
        <v>11</v>
      </c>
      <c r="Z32" s="232"/>
      <c r="AA32" s="56">
        <f>IF(SUM(C32:N32)=0,0,U32*1000000+W32*1000+Y32)</f>
        <v>994011</v>
      </c>
      <c r="AB32" s="233">
        <f>IF(AA32=0,"",IF(LARGE(AA$32:AA$35,1)=AA32,1,IF(LARGE(AA$32:AA$35,2)=AA32,2,IF(LARGE(AA$32:AA$35,3)=AA32,3,IF(LARGE(AA$32:AA$35,4)=AA32,4,-1)))))</f>
        <v>3</v>
      </c>
      <c r="AC32" s="233"/>
      <c r="AD32"/>
      <c r="AE32"/>
    </row>
    <row r="33" spans="1:31" ht="30" customHeight="1">
      <c r="A33" s="59">
        <f>VLOOKUP("D2",'zoznam hracov_list of players'!A$19:C$34,2,0)</f>
        <v>205</v>
      </c>
      <c r="B33" s="64" t="str">
        <f>VLOOKUP("D2",'zoznam hracov_list of players'!A$19:F$34,6,0)</f>
        <v>Turkovic Marko CRO</v>
      </c>
      <c r="C33" s="83">
        <f>IF(G32="","",G32)</f>
        <v>1</v>
      </c>
      <c r="D33" s="83">
        <f>IF(F32="","",F32)</f>
        <v>8</v>
      </c>
      <c r="E33" s="83"/>
      <c r="F33" s="80"/>
      <c r="G33" s="80"/>
      <c r="H33" s="80"/>
      <c r="I33" s="81">
        <v>3</v>
      </c>
      <c r="J33" s="81">
        <v>2</v>
      </c>
      <c r="K33" s="81"/>
      <c r="L33" s="81">
        <v>3</v>
      </c>
      <c r="M33" s="81">
        <v>6</v>
      </c>
      <c r="N33" s="82"/>
      <c r="O33" s="230">
        <f>IF(SUM(C33:N33)=0,"",IF($C33&gt;$D33,1,0)+IF($F33&gt;$G33,1,0)+IF($I33&gt;$J33,1,0)+IF($L33&gt;$M33,1,0)+$E33+$H33+$K33+$N33)</f>
        <v>1</v>
      </c>
      <c r="P33" s="230"/>
      <c r="Q33" s="231">
        <f>IF(SUM(C33:N33)=0,"",IF(C33="",0,1)+IF(F33="",0,1)+IF(I33="",0,1)+IF(L33="",0,1))</f>
        <v>3</v>
      </c>
      <c r="R33" s="231"/>
      <c r="S33" s="84">
        <f t="shared" si="3"/>
        <v>7</v>
      </c>
      <c r="T33" s="84">
        <f t="shared" si="3"/>
        <v>16</v>
      </c>
      <c r="U33" s="232">
        <f>O33</f>
        <v>1</v>
      </c>
      <c r="V33" s="232"/>
      <c r="W33" s="232">
        <f>IF(Q33="","",(S33-T33))</f>
        <v>-9</v>
      </c>
      <c r="X33" s="232"/>
      <c r="Y33" s="232">
        <f>IF(Q33="","",S33)</f>
        <v>7</v>
      </c>
      <c r="Z33" s="232"/>
      <c r="AA33" s="56">
        <f>IF(SUM(C33:N33)=0,0,U33*1000000+W33*1000+Y33)</f>
        <v>991007</v>
      </c>
      <c r="AB33" s="233">
        <f>IF(AA33=0,"",IF(LARGE(AA$32:AA$35,1)=AA33,1,IF(LARGE(AA$32:AA$35,2)=AA33,2,IF(LARGE(AA$32:AA$35,3)=AA33,3,IF(LARGE(AA$32:AA$35,4)=AA33,4,-1)))))</f>
        <v>4</v>
      </c>
      <c r="AC33" s="233"/>
      <c r="AD33"/>
      <c r="AE33"/>
    </row>
    <row r="34" spans="1:31" ht="30" customHeight="1">
      <c r="A34" s="59">
        <f>VLOOKUP("D3",'zoznam hracov_list of players'!A$19:C$34,2,0)</f>
        <v>212</v>
      </c>
      <c r="B34" s="64" t="str">
        <f>VLOOKUP("D3",'zoznam hracov_list of players'!A$19:F$34,6,0)</f>
        <v>Petrák František CZE</v>
      </c>
      <c r="C34" s="83">
        <f>IF(J32="","",J32)</f>
        <v>9</v>
      </c>
      <c r="D34" s="83">
        <f>IF(I32="","",I32)</f>
        <v>2</v>
      </c>
      <c r="E34" s="83"/>
      <c r="F34" s="123">
        <f>IF(J33="","",J33)</f>
        <v>2</v>
      </c>
      <c r="G34" s="83">
        <f>IF(I33="","",I33)</f>
        <v>3</v>
      </c>
      <c r="H34" s="83"/>
      <c r="I34" s="80"/>
      <c r="J34" s="80"/>
      <c r="K34" s="80"/>
      <c r="L34" s="81">
        <v>3</v>
      </c>
      <c r="M34" s="81">
        <v>6</v>
      </c>
      <c r="N34" s="82"/>
      <c r="O34" s="230">
        <f>IF(SUM(C34:N34)=0,"",IF($C34&gt;$D34,1,0)+IF($F34&gt;$G34,1,0)+IF($I34&gt;$J34,1,0)+IF($L34&gt;$M34,1,0)+$E34+$H34+$K34+$N34)</f>
        <v>1</v>
      </c>
      <c r="P34" s="230"/>
      <c r="Q34" s="231">
        <f>IF(SUM(C34:N34)=0,"",IF(C34="",0,1)+IF(F34="",0,1)+IF(I34="",0,1)+IF(L34="",0,1))</f>
        <v>3</v>
      </c>
      <c r="R34" s="231"/>
      <c r="S34" s="84">
        <f t="shared" si="3"/>
        <v>14</v>
      </c>
      <c r="T34" s="84">
        <f t="shared" si="3"/>
        <v>11</v>
      </c>
      <c r="U34" s="232">
        <f>O34</f>
        <v>1</v>
      </c>
      <c r="V34" s="232"/>
      <c r="W34" s="232">
        <f>IF(Q34="","",(S34-T34))</f>
        <v>3</v>
      </c>
      <c r="X34" s="232"/>
      <c r="Y34" s="232">
        <f>IF(Q34="","",S34)</f>
        <v>14</v>
      </c>
      <c r="Z34" s="232"/>
      <c r="AA34" s="56">
        <f>IF(SUM(C34:N34)=0,0,U34*1000000+W34*1000+Y34)</f>
        <v>1003014</v>
      </c>
      <c r="AB34" s="235">
        <f>IF(AA34=0,"",IF(LARGE(AA$32:AA$35,1)=AA34,1,IF(LARGE(AA$32:AA$35,2)=AA34,2,IF(LARGE(AA$32:AA$35,3)=AA34,3,IF(LARGE(AA$32:AA$35,4)=AA34,4,-1)))))</f>
        <v>2</v>
      </c>
      <c r="AC34" s="235"/>
      <c r="AD34"/>
      <c r="AE34"/>
    </row>
    <row r="35" spans="1:31" ht="30" customHeight="1">
      <c r="A35" s="59">
        <f>VLOOKUP("D4",'zoznam hracov_list of players'!A$19:C$34,2,0)</f>
        <v>213</v>
      </c>
      <c r="B35" s="64" t="str">
        <f>VLOOKUP("D4",'zoznam hracov_list of players'!A$19:F$34,6,0)</f>
        <v>Stasiak Rafał  POL</v>
      </c>
      <c r="C35" s="83">
        <f>IF(M32="","",M32)</f>
        <v>7</v>
      </c>
      <c r="D35" s="83">
        <f>IF(L32="","",L32)</f>
        <v>1</v>
      </c>
      <c r="E35" s="83"/>
      <c r="F35" s="83">
        <f>IF(M33="","",M33)</f>
        <v>6</v>
      </c>
      <c r="G35" s="83">
        <f>IF(L33="","",L33)</f>
        <v>3</v>
      </c>
      <c r="H35" s="83"/>
      <c r="I35" s="83">
        <f>IF(M34="","",M34)</f>
        <v>6</v>
      </c>
      <c r="J35" s="83">
        <f>IF(L34="","",L34)</f>
        <v>3</v>
      </c>
      <c r="K35" s="122"/>
      <c r="L35" s="121"/>
      <c r="M35" s="121"/>
      <c r="N35" s="85"/>
      <c r="O35" s="230">
        <f>IF(SUM(C35:N35)=0,"",IF($C35&gt;$D35,1,0)+IF($F35&gt;$G35,1,0)+IF($I35&gt;$J35,1,0)+IF($L35&gt;$M35,1,0)+$E35+$H35+$K35+$N35)</f>
        <v>3</v>
      </c>
      <c r="P35" s="230"/>
      <c r="Q35" s="231">
        <f>IF(SUM(C35:N35)=0,"",IF(C35="",0,1)+IF(F35="",0,1)+IF(I35="",0,1)+IF(L35="",0,1))</f>
        <v>3</v>
      </c>
      <c r="R35" s="231"/>
      <c r="S35" s="84">
        <f t="shared" si="3"/>
        <v>19</v>
      </c>
      <c r="T35" s="84">
        <f t="shared" si="3"/>
        <v>7</v>
      </c>
      <c r="U35" s="232">
        <f>O35</f>
        <v>3</v>
      </c>
      <c r="V35" s="232"/>
      <c r="W35" s="232">
        <f>IF(Q35="","",(S35-T35))</f>
        <v>12</v>
      </c>
      <c r="X35" s="232"/>
      <c r="Y35" s="232">
        <f>IF(Q35="","",S35)</f>
        <v>19</v>
      </c>
      <c r="Z35" s="232"/>
      <c r="AA35" s="56">
        <f>IF(SUM(C35:N35)=0,0,U35*1000000+W35*1000+Y35)</f>
        <v>3012019</v>
      </c>
      <c r="AB35" s="235">
        <f>IF(AA35=0,"",IF(LARGE(AA$32:AA$35,1)=AA35,1,IF(LARGE(AA$32:AA$35,2)=AA35,2,IF(LARGE(AA$32:AA$35,3)=AA35,3,IF(LARGE(AA$32:AA$35,4)=AA35,4,-1)))))</f>
        <v>1</v>
      </c>
      <c r="AC35" s="235"/>
      <c r="AD35"/>
      <c r="AE35"/>
    </row>
    <row r="36" spans="1:32" ht="20.25" customHeight="1">
      <c r="A36" s="229" t="s">
        <v>96</v>
      </c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50"/>
      <c r="AE36" s="50"/>
      <c r="AF36" s="50"/>
    </row>
  </sheetData>
  <sheetProtection/>
  <mergeCells count="176">
    <mergeCell ref="L9:M9"/>
    <mergeCell ref="L10:M10"/>
    <mergeCell ref="L16:M16"/>
    <mergeCell ref="L17:M17"/>
    <mergeCell ref="L23:M23"/>
    <mergeCell ref="L24:M24"/>
    <mergeCell ref="Y28:Z28"/>
    <mergeCell ref="AB28:AC28"/>
    <mergeCell ref="O14:P14"/>
    <mergeCell ref="Q14:R14"/>
    <mergeCell ref="U14:V14"/>
    <mergeCell ref="W14:X14"/>
    <mergeCell ref="Y14:Z14"/>
    <mergeCell ref="AB14:AC14"/>
    <mergeCell ref="O21:P21"/>
    <mergeCell ref="Q21:R21"/>
    <mergeCell ref="U21:V21"/>
    <mergeCell ref="W21:X21"/>
    <mergeCell ref="Y21:Z21"/>
    <mergeCell ref="AB21:AC21"/>
    <mergeCell ref="I9:J9"/>
    <mergeCell ref="Y9:Z10"/>
    <mergeCell ref="AB20:AC20"/>
    <mergeCell ref="O9:P10"/>
    <mergeCell ref="Q9:R10"/>
    <mergeCell ref="S9:T10"/>
    <mergeCell ref="A1:E1"/>
    <mergeCell ref="A2:E2"/>
    <mergeCell ref="A3:E3"/>
    <mergeCell ref="F1:AC1"/>
    <mergeCell ref="F2:AC2"/>
    <mergeCell ref="F7:AC7"/>
    <mergeCell ref="F5:AC5"/>
    <mergeCell ref="F6:AC6"/>
    <mergeCell ref="A9:B10"/>
    <mergeCell ref="AB9:AC10"/>
    <mergeCell ref="F3:AC3"/>
    <mergeCell ref="A4:E4"/>
    <mergeCell ref="A5:E5"/>
    <mergeCell ref="A6:E6"/>
    <mergeCell ref="F4:AC4"/>
    <mergeCell ref="A7:E7"/>
    <mergeCell ref="C9:D9"/>
    <mergeCell ref="F9:G9"/>
    <mergeCell ref="AB23:AC24"/>
    <mergeCell ref="AB12:AC12"/>
    <mergeCell ref="AB25:AC25"/>
    <mergeCell ref="AB26:AC26"/>
    <mergeCell ref="AB27:AC27"/>
    <mergeCell ref="C10:D10"/>
    <mergeCell ref="F10:G10"/>
    <mergeCell ref="I10:J10"/>
    <mergeCell ref="AB16:AC17"/>
    <mergeCell ref="AB11:AC11"/>
    <mergeCell ref="U9:V10"/>
    <mergeCell ref="W9:X10"/>
    <mergeCell ref="Q12:R12"/>
    <mergeCell ref="U12:V12"/>
    <mergeCell ref="W12:X12"/>
    <mergeCell ref="Y12:Z12"/>
    <mergeCell ref="AB18:AC18"/>
    <mergeCell ref="AB19:AC19"/>
    <mergeCell ref="AB13:AC13"/>
    <mergeCell ref="Q13:R13"/>
    <mergeCell ref="U13:V13"/>
    <mergeCell ref="W13:X13"/>
    <mergeCell ref="Y13:Z13"/>
    <mergeCell ref="Y16:Z17"/>
    <mergeCell ref="Q16:R17"/>
    <mergeCell ref="S16:T17"/>
    <mergeCell ref="O11:P11"/>
    <mergeCell ref="Q11:R11"/>
    <mergeCell ref="U11:V11"/>
    <mergeCell ref="W11:X11"/>
    <mergeCell ref="Y11:Z11"/>
    <mergeCell ref="O12:P12"/>
    <mergeCell ref="A16:B17"/>
    <mergeCell ref="C16:D16"/>
    <mergeCell ref="F16:G16"/>
    <mergeCell ref="I16:J16"/>
    <mergeCell ref="O13:P13"/>
    <mergeCell ref="C17:D17"/>
    <mergeCell ref="F17:G17"/>
    <mergeCell ref="I17:J17"/>
    <mergeCell ref="O16:P17"/>
    <mergeCell ref="U16:V17"/>
    <mergeCell ref="W16:X17"/>
    <mergeCell ref="Y19:Z19"/>
    <mergeCell ref="O19:P19"/>
    <mergeCell ref="Q19:R19"/>
    <mergeCell ref="U19:V19"/>
    <mergeCell ref="W19:X19"/>
    <mergeCell ref="Y18:Z18"/>
    <mergeCell ref="O18:P18"/>
    <mergeCell ref="Q18:R18"/>
    <mergeCell ref="U18:V18"/>
    <mergeCell ref="W18:X18"/>
    <mergeCell ref="A23:B24"/>
    <mergeCell ref="C23:D23"/>
    <mergeCell ref="F23:G23"/>
    <mergeCell ref="I23:J23"/>
    <mergeCell ref="C24:D24"/>
    <mergeCell ref="F24:G24"/>
    <mergeCell ref="I24:J24"/>
    <mergeCell ref="W23:X24"/>
    <mergeCell ref="Y20:Z20"/>
    <mergeCell ref="O20:P20"/>
    <mergeCell ref="Q20:R20"/>
    <mergeCell ref="U20:V20"/>
    <mergeCell ref="W20:X20"/>
    <mergeCell ref="Y23:Z24"/>
    <mergeCell ref="O23:P24"/>
    <mergeCell ref="Q23:R24"/>
    <mergeCell ref="S23:T24"/>
    <mergeCell ref="U23:V24"/>
    <mergeCell ref="Y26:Z26"/>
    <mergeCell ref="O26:P26"/>
    <mergeCell ref="Q26:R26"/>
    <mergeCell ref="U26:V26"/>
    <mergeCell ref="W26:X26"/>
    <mergeCell ref="Y25:Z25"/>
    <mergeCell ref="O25:P25"/>
    <mergeCell ref="Q25:R25"/>
    <mergeCell ref="U25:V25"/>
    <mergeCell ref="W25:X25"/>
    <mergeCell ref="Y27:Z27"/>
    <mergeCell ref="O27:P27"/>
    <mergeCell ref="Q27:R27"/>
    <mergeCell ref="U27:V27"/>
    <mergeCell ref="W27:X27"/>
    <mergeCell ref="A29:AC29"/>
    <mergeCell ref="O28:P28"/>
    <mergeCell ref="Q28:R28"/>
    <mergeCell ref="U28:V28"/>
    <mergeCell ref="W28:X28"/>
    <mergeCell ref="A30:B31"/>
    <mergeCell ref="C30:D30"/>
    <mergeCell ref="F30:G30"/>
    <mergeCell ref="I30:J30"/>
    <mergeCell ref="L30:M30"/>
    <mergeCell ref="O30:P31"/>
    <mergeCell ref="C31:D31"/>
    <mergeCell ref="F31:G31"/>
    <mergeCell ref="I31:J31"/>
    <mergeCell ref="L31:M31"/>
    <mergeCell ref="Q30:R31"/>
    <mergeCell ref="S30:T31"/>
    <mergeCell ref="U30:V31"/>
    <mergeCell ref="W30:X31"/>
    <mergeCell ref="Y30:Z31"/>
    <mergeCell ref="AB30:AC31"/>
    <mergeCell ref="O32:P32"/>
    <mergeCell ref="Q32:R32"/>
    <mergeCell ref="U32:V32"/>
    <mergeCell ref="W32:X32"/>
    <mergeCell ref="Y32:Z32"/>
    <mergeCell ref="AB32:AC32"/>
    <mergeCell ref="AB34:AC34"/>
    <mergeCell ref="O33:P33"/>
    <mergeCell ref="Q33:R33"/>
    <mergeCell ref="U33:V33"/>
    <mergeCell ref="W33:X33"/>
    <mergeCell ref="Y33:Z33"/>
    <mergeCell ref="AB33:AC33"/>
    <mergeCell ref="O34:P34"/>
    <mergeCell ref="Q34:R34"/>
    <mergeCell ref="U34:V34"/>
    <mergeCell ref="W34:X34"/>
    <mergeCell ref="A36:AC36"/>
    <mergeCell ref="O35:P35"/>
    <mergeCell ref="Q35:R35"/>
    <mergeCell ref="U35:V35"/>
    <mergeCell ref="W35:X35"/>
    <mergeCell ref="Y35:Z35"/>
    <mergeCell ref="AB35:AC35"/>
    <mergeCell ref="Y34:Z34"/>
  </mergeCells>
  <printOptions/>
  <pageMargins left="0.35433070866141736" right="0.3937007874015748" top="0.3937007874015748" bottom="0.2362204724409449" header="0.31496062992125984" footer="0.1968503937007874"/>
  <pageSetup fitToHeight="0" fitToWidth="1" horizontalDpi="600" verticalDpi="600" orientation="landscape" paperSize="9" r:id="rId1"/>
  <rowBreaks count="1" manualBreakCount="1">
    <brk id="2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CW88"/>
  <sheetViews>
    <sheetView zoomScalePageLayoutView="0" workbookViewId="0" topLeftCell="A16">
      <selection activeCell="BD91" sqref="BD91"/>
    </sheetView>
  </sheetViews>
  <sheetFormatPr defaultColWidth="9.140625" defaultRowHeight="3.75" customHeight="1"/>
  <cols>
    <col min="1" max="1" width="1.7109375" style="104" customWidth="1"/>
    <col min="2" max="7" width="1.7109375" style="11" customWidth="1"/>
    <col min="8" max="8" width="4.8515625" style="11" customWidth="1"/>
    <col min="9" max="13" width="1.7109375" style="11" customWidth="1"/>
    <col min="14" max="14" width="2.57421875" style="11" customWidth="1"/>
    <col min="15" max="17" width="1.7109375" style="11" customWidth="1"/>
    <col min="18" max="18" width="3.8515625" style="11" customWidth="1"/>
    <col min="19" max="20" width="1.7109375" style="11" customWidth="1"/>
    <col min="21" max="21" width="2.8515625" style="104" customWidth="1"/>
    <col min="22" max="24" width="1.7109375" style="11" customWidth="1"/>
    <col min="25" max="25" width="10.57421875" style="11" customWidth="1"/>
    <col min="26" max="38" width="1.7109375" style="11" customWidth="1"/>
    <col min="39" max="39" width="1.7109375" style="104" customWidth="1"/>
    <col min="40" max="40" width="9.7109375" style="11" customWidth="1"/>
    <col min="41" max="159" width="1.7109375" style="11" customWidth="1"/>
    <col min="160" max="16384" width="9.140625" style="11" customWidth="1"/>
  </cols>
  <sheetData>
    <row r="1" spans="8:86" ht="3.75" customHeight="1"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108"/>
      <c r="V1" s="40"/>
      <c r="W1" s="40"/>
      <c r="X1" s="40"/>
      <c r="Y1" s="40"/>
      <c r="Z1" s="40"/>
      <c r="AA1" s="40"/>
      <c r="AB1" s="40"/>
      <c r="AC1" s="40"/>
      <c r="AD1" s="44"/>
      <c r="AE1" s="40"/>
      <c r="AF1" s="40"/>
      <c r="AG1" s="40"/>
      <c r="AH1" s="40"/>
      <c r="AI1" s="40"/>
      <c r="AJ1" s="40"/>
      <c r="AK1" s="40"/>
      <c r="AL1" s="40"/>
      <c r="AM1" s="108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</row>
    <row r="2" spans="8:86" ht="3.75" customHeight="1"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108"/>
      <c r="V2" s="40"/>
      <c r="W2" s="40"/>
      <c r="X2" s="40"/>
      <c r="Y2" s="40"/>
      <c r="Z2" s="40"/>
      <c r="AA2" s="40"/>
      <c r="AB2" s="40"/>
      <c r="AC2" s="40"/>
      <c r="AD2" s="44"/>
      <c r="AE2" s="40"/>
      <c r="AF2" s="40"/>
      <c r="AG2" s="40"/>
      <c r="AH2" s="40"/>
      <c r="AI2" s="40"/>
      <c r="AJ2" s="40"/>
      <c r="AK2" s="40"/>
      <c r="AL2" s="40"/>
      <c r="AM2" s="108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</row>
    <row r="3" spans="2:86" ht="3.75" customHeight="1">
      <c r="B3" s="256" t="s">
        <v>39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97" t="s">
        <v>197</v>
      </c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7"/>
      <c r="AJ3" s="297"/>
      <c r="AK3" s="297"/>
      <c r="AL3" s="297"/>
      <c r="AM3" s="297"/>
      <c r="AN3" s="297"/>
      <c r="AO3" s="297"/>
      <c r="AP3" s="297"/>
      <c r="AQ3" s="297"/>
      <c r="AR3" s="297"/>
      <c r="AS3" s="297"/>
      <c r="AT3" s="297"/>
      <c r="AU3" s="297"/>
      <c r="AV3" s="297"/>
      <c r="AW3" s="297"/>
      <c r="AX3" s="297"/>
      <c r="AY3" s="297"/>
      <c r="AZ3" s="297"/>
      <c r="BA3" s="297"/>
      <c r="BB3" s="297"/>
      <c r="BC3" s="297"/>
      <c r="BD3" s="297"/>
      <c r="BE3" s="297"/>
      <c r="BF3" s="297"/>
      <c r="BG3" s="297"/>
      <c r="BH3" s="297"/>
      <c r="BI3" s="297"/>
      <c r="BJ3" s="297"/>
      <c r="BK3" s="297"/>
      <c r="BL3" s="297"/>
      <c r="BM3" s="298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</row>
    <row r="4" spans="2:86" ht="3.75" customHeight="1"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  <c r="AU4" s="299"/>
      <c r="AV4" s="299"/>
      <c r="AW4" s="299"/>
      <c r="AX4" s="299"/>
      <c r="AY4" s="299"/>
      <c r="AZ4" s="299"/>
      <c r="BA4" s="299"/>
      <c r="BB4" s="299"/>
      <c r="BC4" s="299"/>
      <c r="BD4" s="299"/>
      <c r="BE4" s="299"/>
      <c r="BF4" s="299"/>
      <c r="BG4" s="299"/>
      <c r="BH4" s="299"/>
      <c r="BI4" s="299"/>
      <c r="BJ4" s="299"/>
      <c r="BK4" s="299"/>
      <c r="BL4" s="299"/>
      <c r="BM4" s="30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</row>
    <row r="5" spans="2:86" ht="3.75" customHeight="1"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99"/>
      <c r="AQ5" s="299"/>
      <c r="AR5" s="299"/>
      <c r="AS5" s="299"/>
      <c r="AT5" s="299"/>
      <c r="AU5" s="299"/>
      <c r="AV5" s="299"/>
      <c r="AW5" s="299"/>
      <c r="AX5" s="299"/>
      <c r="AY5" s="299"/>
      <c r="AZ5" s="299"/>
      <c r="BA5" s="299"/>
      <c r="BB5" s="299"/>
      <c r="BC5" s="299"/>
      <c r="BD5" s="299"/>
      <c r="BE5" s="299"/>
      <c r="BF5" s="299"/>
      <c r="BG5" s="299"/>
      <c r="BH5" s="299"/>
      <c r="BI5" s="299"/>
      <c r="BJ5" s="299"/>
      <c r="BK5" s="299"/>
      <c r="BL5" s="299"/>
      <c r="BM5" s="30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</row>
    <row r="6" spans="2:86" ht="3.75" customHeight="1"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1"/>
      <c r="AJ6" s="301"/>
      <c r="AK6" s="301"/>
      <c r="AL6" s="301"/>
      <c r="AM6" s="301"/>
      <c r="AN6" s="301"/>
      <c r="AO6" s="301"/>
      <c r="AP6" s="301"/>
      <c r="AQ6" s="301"/>
      <c r="AR6" s="301"/>
      <c r="AS6" s="301"/>
      <c r="AT6" s="301"/>
      <c r="AU6" s="301"/>
      <c r="AV6" s="301"/>
      <c r="AW6" s="301"/>
      <c r="AX6" s="301"/>
      <c r="AY6" s="301"/>
      <c r="AZ6" s="301"/>
      <c r="BA6" s="301"/>
      <c r="BB6" s="301"/>
      <c r="BC6" s="301"/>
      <c r="BD6" s="301"/>
      <c r="BE6" s="301"/>
      <c r="BF6" s="301"/>
      <c r="BG6" s="301"/>
      <c r="BH6" s="301"/>
      <c r="BI6" s="301"/>
      <c r="BJ6" s="301"/>
      <c r="BK6" s="301"/>
      <c r="BL6" s="301"/>
      <c r="BM6" s="302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</row>
    <row r="7" spans="8:86" ht="3.75" customHeight="1">
      <c r="H7" s="40"/>
      <c r="I7" s="40"/>
      <c r="J7" s="40"/>
      <c r="K7" s="40"/>
      <c r="L7" s="40"/>
      <c r="M7" s="40"/>
      <c r="N7" s="40"/>
      <c r="O7" s="40"/>
      <c r="P7" s="40"/>
      <c r="Q7" s="19"/>
      <c r="R7" s="19"/>
      <c r="S7" s="19"/>
      <c r="T7" s="19"/>
      <c r="U7" s="109"/>
      <c r="V7" s="19"/>
      <c r="W7" s="19"/>
      <c r="X7" s="19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116"/>
      <c r="AN7" s="43"/>
      <c r="AO7" s="43"/>
      <c r="AP7" s="43"/>
      <c r="AQ7" s="43"/>
      <c r="AR7" s="43"/>
      <c r="AS7" s="43"/>
      <c r="AT7" s="43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</row>
    <row r="8" spans="26:101" ht="3.75" customHeight="1"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BM8" s="40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19"/>
      <c r="CH8" s="19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12"/>
      <c r="CT8" s="12"/>
      <c r="CU8" s="12"/>
      <c r="CV8" s="12"/>
      <c r="CW8" s="12"/>
    </row>
    <row r="9" spans="7:101" ht="3.75" customHeight="1"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N9" s="281" t="s">
        <v>198</v>
      </c>
      <c r="AO9" s="281"/>
      <c r="AP9" s="281"/>
      <c r="AQ9" s="281"/>
      <c r="AR9" s="281"/>
      <c r="AS9" s="281"/>
      <c r="AT9" s="281"/>
      <c r="AU9" s="281"/>
      <c r="AV9" s="281"/>
      <c r="AW9" s="281"/>
      <c r="AX9" s="281"/>
      <c r="AY9" s="281"/>
      <c r="AZ9" s="14"/>
      <c r="BA9" s="14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19"/>
      <c r="CH9" s="19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12"/>
      <c r="CT9" s="12"/>
      <c r="CU9" s="12"/>
      <c r="CV9" s="12"/>
      <c r="CW9" s="12"/>
    </row>
    <row r="10" spans="7:101" ht="3.75" customHeight="1"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N10" s="281"/>
      <c r="AO10" s="281"/>
      <c r="AP10" s="281"/>
      <c r="AQ10" s="281"/>
      <c r="AR10" s="281"/>
      <c r="AS10" s="281"/>
      <c r="AT10" s="281"/>
      <c r="AU10" s="281"/>
      <c r="AV10" s="281"/>
      <c r="AW10" s="281"/>
      <c r="AX10" s="281"/>
      <c r="AY10" s="281"/>
      <c r="AZ10" s="14"/>
      <c r="BA10" s="14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19"/>
      <c r="CH10" s="19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12"/>
      <c r="CT10" s="12"/>
      <c r="CU10" s="12"/>
      <c r="CV10" s="12"/>
      <c r="CW10" s="12"/>
    </row>
    <row r="11" spans="7:101" ht="3.75" customHeight="1"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N11" s="281"/>
      <c r="AO11" s="281"/>
      <c r="AP11" s="281"/>
      <c r="AQ11" s="281"/>
      <c r="AR11" s="281"/>
      <c r="AS11" s="281"/>
      <c r="AT11" s="281"/>
      <c r="AU11" s="281"/>
      <c r="AV11" s="281"/>
      <c r="AW11" s="281"/>
      <c r="AX11" s="281"/>
      <c r="AY11" s="281"/>
      <c r="AZ11" s="14"/>
      <c r="BA11" s="14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19"/>
      <c r="CH11" s="19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12"/>
      <c r="CT11" s="12"/>
      <c r="CU11" s="12"/>
      <c r="CV11" s="12"/>
      <c r="CW11" s="12"/>
    </row>
    <row r="12" spans="7:101" ht="3.75" customHeight="1"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N12" s="281"/>
      <c r="AO12" s="281"/>
      <c r="AP12" s="281"/>
      <c r="AQ12" s="281"/>
      <c r="AR12" s="281"/>
      <c r="AS12" s="281"/>
      <c r="AT12" s="281"/>
      <c r="AU12" s="281"/>
      <c r="AV12" s="281"/>
      <c r="AW12" s="281"/>
      <c r="AX12" s="281"/>
      <c r="AY12" s="281"/>
      <c r="AZ12" s="14"/>
      <c r="BA12" s="14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12"/>
      <c r="CT12" s="12"/>
      <c r="CU12" s="12"/>
      <c r="CV12" s="12"/>
      <c r="CW12" s="12"/>
    </row>
    <row r="13" spans="7:101" ht="3.75" customHeight="1"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V13" s="14"/>
      <c r="W13" s="14"/>
      <c r="X13" s="14"/>
      <c r="Y13" s="14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N13" s="281"/>
      <c r="AO13" s="281"/>
      <c r="AP13" s="281"/>
      <c r="AQ13" s="281"/>
      <c r="AR13" s="281"/>
      <c r="AS13" s="281"/>
      <c r="AT13" s="281"/>
      <c r="AU13" s="281"/>
      <c r="AV13" s="281"/>
      <c r="AW13" s="281"/>
      <c r="AX13" s="281"/>
      <c r="AY13" s="281"/>
      <c r="AZ13" s="14"/>
      <c r="BA13" s="14"/>
      <c r="BB13" s="303" t="s">
        <v>11</v>
      </c>
      <c r="BC13" s="303"/>
      <c r="BD13" s="286" t="str">
        <f>IF(ISNUMBER(AX27),IF(AX27+AZ29&gt;AX51+AZ50,AO27,AO51),"")</f>
        <v>Kurilák Rastislav SVK</v>
      </c>
      <c r="BE13" s="287"/>
      <c r="BF13" s="287"/>
      <c r="BG13" s="287"/>
      <c r="BH13" s="287"/>
      <c r="BI13" s="287"/>
      <c r="BJ13" s="287"/>
      <c r="BK13" s="287"/>
      <c r="BL13" s="287"/>
      <c r="BM13" s="288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12"/>
      <c r="CT13" s="12"/>
      <c r="CU13" s="12"/>
      <c r="CV13" s="12"/>
      <c r="CW13" s="12"/>
    </row>
    <row r="14" spans="7:101" ht="15" customHeight="1"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V14" s="14"/>
      <c r="W14" s="14"/>
      <c r="X14" s="14"/>
      <c r="Y14" s="14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N14" s="281"/>
      <c r="AO14" s="281"/>
      <c r="AP14" s="281"/>
      <c r="AQ14" s="281"/>
      <c r="AR14" s="281"/>
      <c r="AS14" s="281"/>
      <c r="AT14" s="281"/>
      <c r="AU14" s="281"/>
      <c r="AV14" s="281"/>
      <c r="AW14" s="281"/>
      <c r="AX14" s="281"/>
      <c r="AY14" s="281"/>
      <c r="AZ14" s="14"/>
      <c r="BA14" s="14"/>
      <c r="BB14" s="303"/>
      <c r="BC14" s="303"/>
      <c r="BD14" s="289"/>
      <c r="BE14" s="263"/>
      <c r="BF14" s="263"/>
      <c r="BG14" s="263"/>
      <c r="BH14" s="263"/>
      <c r="BI14" s="263"/>
      <c r="BJ14" s="263"/>
      <c r="BK14" s="263"/>
      <c r="BL14" s="263"/>
      <c r="BM14" s="26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12"/>
      <c r="CT14" s="12"/>
      <c r="CU14" s="12"/>
      <c r="CV14" s="12"/>
      <c r="CW14" s="12"/>
    </row>
    <row r="15" spans="7:101" ht="3.75" customHeight="1"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V15" s="14"/>
      <c r="W15" s="14"/>
      <c r="X15" s="14"/>
      <c r="Y15" s="14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N15" s="281"/>
      <c r="AO15" s="281"/>
      <c r="AP15" s="281"/>
      <c r="AQ15" s="281"/>
      <c r="AR15" s="281"/>
      <c r="AS15" s="281"/>
      <c r="AT15" s="281"/>
      <c r="AU15" s="281"/>
      <c r="AV15" s="281"/>
      <c r="AW15" s="281"/>
      <c r="AX15" s="281"/>
      <c r="AY15" s="281"/>
      <c r="AZ15" s="14"/>
      <c r="BA15" s="14"/>
      <c r="BB15" s="303"/>
      <c r="BC15" s="303"/>
      <c r="BD15" s="289"/>
      <c r="BE15" s="263"/>
      <c r="BF15" s="263"/>
      <c r="BG15" s="263"/>
      <c r="BH15" s="263"/>
      <c r="BI15" s="263"/>
      <c r="BJ15" s="263"/>
      <c r="BK15" s="263"/>
      <c r="BL15" s="263"/>
      <c r="BM15" s="26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12"/>
      <c r="CT15" s="12"/>
      <c r="CU15" s="12"/>
      <c r="CV15" s="12"/>
      <c r="CW15" s="12"/>
    </row>
    <row r="16" spans="7:101" ht="3.75" customHeight="1"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V16" s="14"/>
      <c r="W16" s="14"/>
      <c r="X16" s="14"/>
      <c r="Y16" s="14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N16" s="281"/>
      <c r="AO16" s="281"/>
      <c r="AP16" s="281"/>
      <c r="AQ16" s="281"/>
      <c r="AR16" s="281"/>
      <c r="AS16" s="281"/>
      <c r="AT16" s="281"/>
      <c r="AU16" s="281"/>
      <c r="AV16" s="281"/>
      <c r="AW16" s="281"/>
      <c r="AX16" s="281"/>
      <c r="AY16" s="281"/>
      <c r="AZ16" s="14"/>
      <c r="BA16" s="14"/>
      <c r="BB16" s="303"/>
      <c r="BC16" s="303"/>
      <c r="BD16" s="290"/>
      <c r="BE16" s="291"/>
      <c r="BF16" s="291"/>
      <c r="BG16" s="291"/>
      <c r="BH16" s="291"/>
      <c r="BI16" s="291"/>
      <c r="BJ16" s="291"/>
      <c r="BK16" s="291"/>
      <c r="BL16" s="291"/>
      <c r="BM16" s="292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2"/>
      <c r="CT16" s="12"/>
      <c r="CU16" s="12"/>
      <c r="CV16" s="12"/>
      <c r="CW16" s="12"/>
    </row>
    <row r="17" spans="7:101" ht="15.75" customHeight="1"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V17" s="14"/>
      <c r="W17" s="14"/>
      <c r="X17" s="14"/>
      <c r="Y17" s="14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N17" s="281"/>
      <c r="AO17" s="281"/>
      <c r="AP17" s="281"/>
      <c r="AQ17" s="281"/>
      <c r="AR17" s="281"/>
      <c r="AS17" s="281"/>
      <c r="AT17" s="281"/>
      <c r="AU17" s="281"/>
      <c r="AV17" s="281"/>
      <c r="AW17" s="281"/>
      <c r="AX17" s="281"/>
      <c r="AY17" s="281"/>
      <c r="AZ17" s="14"/>
      <c r="BA17" s="14"/>
      <c r="BB17" s="15"/>
      <c r="BC17" s="26"/>
      <c r="BD17" s="27"/>
      <c r="BE17" s="27"/>
      <c r="BF17" s="27"/>
      <c r="BG17" s="27"/>
      <c r="BH17" s="27"/>
      <c r="BI17" s="27"/>
      <c r="BJ17" s="27"/>
      <c r="BK17" s="27"/>
      <c r="BL17" s="14"/>
      <c r="BM17" s="14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12"/>
      <c r="CT17" s="12"/>
      <c r="CU17" s="12"/>
      <c r="CV17" s="12"/>
      <c r="CW17" s="12"/>
    </row>
    <row r="18" spans="1:101" ht="3.75" customHeight="1">
      <c r="A18" s="105" t="str">
        <f>B18&amp;" "&amp;I18</f>
        <v>1. A Mezík Róbert SVK</v>
      </c>
      <c r="B18" s="256" t="s">
        <v>21</v>
      </c>
      <c r="C18" s="256"/>
      <c r="D18" s="256"/>
      <c r="E18" s="256"/>
      <c r="F18" s="256"/>
      <c r="G18" s="256"/>
      <c r="H18" s="256"/>
      <c r="I18" s="305" t="str">
        <f>'BC2'!B11</f>
        <v>Mezík Róbert SVK</v>
      </c>
      <c r="J18" s="305"/>
      <c r="K18" s="305"/>
      <c r="L18" s="305"/>
      <c r="M18" s="305"/>
      <c r="N18" s="305"/>
      <c r="O18" s="305"/>
      <c r="P18" s="305"/>
      <c r="Q18" s="305"/>
      <c r="R18" s="306"/>
      <c r="S18" s="311">
        <v>5</v>
      </c>
      <c r="T18" s="312"/>
      <c r="U18" s="108"/>
      <c r="V18" s="31"/>
      <c r="W18" s="31"/>
      <c r="X18" s="13"/>
      <c r="Y18" s="13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N18" s="281"/>
      <c r="AO18" s="281"/>
      <c r="AP18" s="281"/>
      <c r="AQ18" s="281"/>
      <c r="AR18" s="281"/>
      <c r="AS18" s="281"/>
      <c r="AT18" s="281"/>
      <c r="AU18" s="281"/>
      <c r="AV18" s="281"/>
      <c r="AW18" s="281"/>
      <c r="AX18" s="281"/>
      <c r="AY18" s="281"/>
      <c r="AZ18" s="14"/>
      <c r="BA18" s="14"/>
      <c r="BB18" s="303" t="s">
        <v>12</v>
      </c>
      <c r="BC18" s="303"/>
      <c r="BD18" s="286" t="str">
        <f>IF(ISNUMBER(AX27),IF(AX27+AZ29&gt;AX51+AZ50,AO51,AO27),"")</f>
        <v>Stasiak Rafał  POL</v>
      </c>
      <c r="BE18" s="287"/>
      <c r="BF18" s="287"/>
      <c r="BG18" s="287"/>
      <c r="BH18" s="287"/>
      <c r="BI18" s="287"/>
      <c r="BJ18" s="287"/>
      <c r="BK18" s="287"/>
      <c r="BL18" s="287"/>
      <c r="BM18" s="288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12"/>
      <c r="CT18" s="12"/>
      <c r="CU18" s="12"/>
      <c r="CV18" s="12"/>
      <c r="CW18" s="12"/>
    </row>
    <row r="19" spans="1:101" ht="3.75" customHeight="1">
      <c r="A19" s="105"/>
      <c r="B19" s="256"/>
      <c r="C19" s="256"/>
      <c r="D19" s="256"/>
      <c r="E19" s="256"/>
      <c r="F19" s="256"/>
      <c r="G19" s="256"/>
      <c r="H19" s="256"/>
      <c r="I19" s="307"/>
      <c r="J19" s="307"/>
      <c r="K19" s="307"/>
      <c r="L19" s="307"/>
      <c r="M19" s="307"/>
      <c r="N19" s="307"/>
      <c r="O19" s="307"/>
      <c r="P19" s="307"/>
      <c r="Q19" s="307"/>
      <c r="R19" s="308"/>
      <c r="S19" s="313"/>
      <c r="T19" s="314"/>
      <c r="U19" s="110" t="str">
        <f>V21&amp;" "&amp;Z21</f>
        <v>winner 1/4 final 1 Mezík Róbert SVK</v>
      </c>
      <c r="V19" s="31"/>
      <c r="W19" s="31"/>
      <c r="X19" s="13"/>
      <c r="Y19" s="13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N19" s="281"/>
      <c r="AO19" s="281"/>
      <c r="AP19" s="281"/>
      <c r="AQ19" s="281"/>
      <c r="AR19" s="281"/>
      <c r="AS19" s="281"/>
      <c r="AT19" s="281"/>
      <c r="AU19" s="281"/>
      <c r="AV19" s="281"/>
      <c r="AW19" s="281"/>
      <c r="AX19" s="281"/>
      <c r="AY19" s="281"/>
      <c r="AZ19" s="14"/>
      <c r="BA19" s="14"/>
      <c r="BB19" s="303"/>
      <c r="BC19" s="303"/>
      <c r="BD19" s="289"/>
      <c r="BE19" s="263"/>
      <c r="BF19" s="263"/>
      <c r="BG19" s="263"/>
      <c r="BH19" s="263"/>
      <c r="BI19" s="263"/>
      <c r="BJ19" s="263"/>
      <c r="BK19" s="263"/>
      <c r="BL19" s="263"/>
      <c r="BM19" s="26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12"/>
      <c r="CT19" s="12"/>
      <c r="CU19" s="12"/>
      <c r="CV19" s="12"/>
      <c r="CW19" s="12"/>
    </row>
    <row r="20" spans="1:101" ht="3.75" customHeight="1">
      <c r="A20" s="105"/>
      <c r="B20" s="256"/>
      <c r="C20" s="256"/>
      <c r="D20" s="256"/>
      <c r="E20" s="256"/>
      <c r="F20" s="256"/>
      <c r="G20" s="256"/>
      <c r="H20" s="256"/>
      <c r="I20" s="307"/>
      <c r="J20" s="307"/>
      <c r="K20" s="307"/>
      <c r="L20" s="307"/>
      <c r="M20" s="307"/>
      <c r="N20" s="307"/>
      <c r="O20" s="307"/>
      <c r="P20" s="307"/>
      <c r="Q20" s="307"/>
      <c r="R20" s="308"/>
      <c r="S20" s="313"/>
      <c r="T20" s="314"/>
      <c r="U20" s="317"/>
      <c r="V20" s="31"/>
      <c r="W20" s="31"/>
      <c r="X20" s="15"/>
      <c r="Y20" s="13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8"/>
      <c r="AL20" s="26"/>
      <c r="AM20" s="108"/>
      <c r="AN20" s="281"/>
      <c r="AO20" s="281"/>
      <c r="AP20" s="281"/>
      <c r="AQ20" s="281"/>
      <c r="AR20" s="281"/>
      <c r="AS20" s="281"/>
      <c r="AT20" s="281"/>
      <c r="AU20" s="281"/>
      <c r="AV20" s="281"/>
      <c r="AW20" s="281"/>
      <c r="AX20" s="281"/>
      <c r="AY20" s="281"/>
      <c r="AZ20" s="26"/>
      <c r="BA20" s="14"/>
      <c r="BB20" s="303"/>
      <c r="BC20" s="303"/>
      <c r="BD20" s="289"/>
      <c r="BE20" s="263"/>
      <c r="BF20" s="263"/>
      <c r="BG20" s="263"/>
      <c r="BH20" s="263"/>
      <c r="BI20" s="263"/>
      <c r="BJ20" s="263"/>
      <c r="BK20" s="263"/>
      <c r="BL20" s="263"/>
      <c r="BM20" s="26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12"/>
      <c r="CT20" s="12"/>
      <c r="CU20" s="12"/>
      <c r="CV20" s="12"/>
      <c r="CW20" s="12"/>
    </row>
    <row r="21" spans="1:101" ht="3.75" customHeight="1">
      <c r="A21" s="105"/>
      <c r="B21" s="256"/>
      <c r="C21" s="256"/>
      <c r="D21" s="256"/>
      <c r="E21" s="256"/>
      <c r="F21" s="256"/>
      <c r="G21" s="256"/>
      <c r="H21" s="256"/>
      <c r="I21" s="309"/>
      <c r="J21" s="309"/>
      <c r="K21" s="309"/>
      <c r="L21" s="309"/>
      <c r="M21" s="309"/>
      <c r="N21" s="309"/>
      <c r="O21" s="309"/>
      <c r="P21" s="309"/>
      <c r="Q21" s="309"/>
      <c r="R21" s="310"/>
      <c r="S21" s="315"/>
      <c r="T21" s="316"/>
      <c r="U21" s="318"/>
      <c r="V21" s="275" t="s">
        <v>283</v>
      </c>
      <c r="W21" s="275"/>
      <c r="X21" s="275"/>
      <c r="Y21" s="275"/>
      <c r="Z21" s="286" t="str">
        <f>IF(ISNUMBER(S18),IF(S18&gt;S24,I18,I24),"")</f>
        <v>Mezík Róbert SVK</v>
      </c>
      <c r="AA21" s="287"/>
      <c r="AB21" s="287"/>
      <c r="AC21" s="287"/>
      <c r="AD21" s="287"/>
      <c r="AE21" s="287"/>
      <c r="AF21" s="287"/>
      <c r="AG21" s="287"/>
      <c r="AH21" s="287"/>
      <c r="AI21" s="288"/>
      <c r="AJ21" s="271">
        <v>1</v>
      </c>
      <c r="AK21" s="271"/>
      <c r="AL21" s="26"/>
      <c r="AM21" s="108"/>
      <c r="AN21" s="281"/>
      <c r="AO21" s="281"/>
      <c r="AP21" s="281"/>
      <c r="AQ21" s="281"/>
      <c r="AR21" s="281"/>
      <c r="AS21" s="281"/>
      <c r="AT21" s="281"/>
      <c r="AU21" s="281"/>
      <c r="AV21" s="281"/>
      <c r="AW21" s="281"/>
      <c r="AX21" s="281"/>
      <c r="AY21" s="281"/>
      <c r="AZ21" s="26"/>
      <c r="BA21" s="14"/>
      <c r="BB21" s="303"/>
      <c r="BC21" s="303"/>
      <c r="BD21" s="290"/>
      <c r="BE21" s="291"/>
      <c r="BF21" s="291"/>
      <c r="BG21" s="291"/>
      <c r="BH21" s="291"/>
      <c r="BI21" s="291"/>
      <c r="BJ21" s="291"/>
      <c r="BK21" s="291"/>
      <c r="BL21" s="291"/>
      <c r="BM21" s="292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2"/>
      <c r="CT21" s="12"/>
      <c r="CU21" s="12"/>
      <c r="CV21" s="12"/>
      <c r="CW21" s="12"/>
    </row>
    <row r="22" spans="1:101" ht="3.75" customHeight="1">
      <c r="A22" s="106"/>
      <c r="B22" s="12"/>
      <c r="C22" s="12"/>
      <c r="D22" s="12"/>
      <c r="E22" s="31"/>
      <c r="F22" s="31"/>
      <c r="G22" s="15"/>
      <c r="H22" s="13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124"/>
      <c r="T22" s="28"/>
      <c r="U22" s="318"/>
      <c r="V22" s="275"/>
      <c r="W22" s="275"/>
      <c r="X22" s="275"/>
      <c r="Y22" s="275"/>
      <c r="Z22" s="289"/>
      <c r="AA22" s="263"/>
      <c r="AB22" s="263"/>
      <c r="AC22" s="263"/>
      <c r="AD22" s="263"/>
      <c r="AE22" s="263"/>
      <c r="AF22" s="263"/>
      <c r="AG22" s="263"/>
      <c r="AH22" s="263"/>
      <c r="AI22" s="269"/>
      <c r="AJ22" s="271"/>
      <c r="AK22" s="271"/>
      <c r="AL22" s="41"/>
      <c r="AM22" s="108"/>
      <c r="AN22" s="281"/>
      <c r="AO22" s="281"/>
      <c r="AP22" s="281"/>
      <c r="AQ22" s="281"/>
      <c r="AR22" s="281"/>
      <c r="AS22" s="281"/>
      <c r="AT22" s="281"/>
      <c r="AU22" s="281"/>
      <c r="AV22" s="281"/>
      <c r="AW22" s="281"/>
      <c r="AX22" s="281"/>
      <c r="AY22" s="281"/>
      <c r="AZ22" s="26"/>
      <c r="BA22" s="14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12"/>
      <c r="CT22" s="12"/>
      <c r="CU22" s="12"/>
      <c r="CV22" s="12"/>
      <c r="CW22" s="12"/>
    </row>
    <row r="23" spans="1:101" ht="15" customHeight="1">
      <c r="A23" s="106"/>
      <c r="B23" s="12"/>
      <c r="C23" s="12"/>
      <c r="D23" s="12"/>
      <c r="E23" s="31"/>
      <c r="F23" s="31"/>
      <c r="G23" s="15"/>
      <c r="H23" s="13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124"/>
      <c r="T23" s="28"/>
      <c r="U23" s="318"/>
      <c r="V23" s="275"/>
      <c r="W23" s="275"/>
      <c r="X23" s="275"/>
      <c r="Y23" s="275"/>
      <c r="Z23" s="289"/>
      <c r="AA23" s="263"/>
      <c r="AB23" s="263"/>
      <c r="AC23" s="263"/>
      <c r="AD23" s="263"/>
      <c r="AE23" s="263"/>
      <c r="AF23" s="263"/>
      <c r="AG23" s="263"/>
      <c r="AH23" s="263"/>
      <c r="AI23" s="269"/>
      <c r="AJ23" s="271"/>
      <c r="AK23" s="271"/>
      <c r="AL23" s="273"/>
      <c r="AM23" s="108"/>
      <c r="AN23" s="281"/>
      <c r="AO23" s="281"/>
      <c r="AP23" s="281"/>
      <c r="AQ23" s="281"/>
      <c r="AR23" s="281"/>
      <c r="AS23" s="281"/>
      <c r="AT23" s="281"/>
      <c r="AU23" s="281"/>
      <c r="AV23" s="281"/>
      <c r="AW23" s="281"/>
      <c r="AX23" s="281"/>
      <c r="AY23" s="281"/>
      <c r="AZ23" s="26"/>
      <c r="BA23" s="14"/>
      <c r="BB23" s="14"/>
      <c r="BC23" s="26"/>
      <c r="BD23" s="27"/>
      <c r="BE23" s="27"/>
      <c r="BF23" s="27"/>
      <c r="BG23" s="27"/>
      <c r="BH23" s="27"/>
      <c r="BI23" s="27"/>
      <c r="BJ23" s="27"/>
      <c r="BK23" s="27"/>
      <c r="BL23" s="14"/>
      <c r="BM23" s="14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12"/>
      <c r="CT23" s="12"/>
      <c r="CU23" s="12"/>
      <c r="CV23" s="12"/>
      <c r="CW23" s="12"/>
    </row>
    <row r="24" spans="1:101" ht="3.75" customHeight="1">
      <c r="A24" s="105" t="str">
        <f>B24&amp;" "&amp;I24</f>
        <v>2. B Žabka Josef CZE</v>
      </c>
      <c r="B24" s="320" t="s">
        <v>120</v>
      </c>
      <c r="C24" s="321"/>
      <c r="D24" s="321"/>
      <c r="E24" s="321"/>
      <c r="F24" s="321"/>
      <c r="G24" s="321"/>
      <c r="H24" s="322"/>
      <c r="I24" s="305" t="str">
        <f>'BC2'!B19</f>
        <v>Žabka Josef CZE</v>
      </c>
      <c r="J24" s="305"/>
      <c r="K24" s="305"/>
      <c r="L24" s="305"/>
      <c r="M24" s="305"/>
      <c r="N24" s="305"/>
      <c r="O24" s="305"/>
      <c r="P24" s="305"/>
      <c r="Q24" s="305"/>
      <c r="R24" s="306"/>
      <c r="S24" s="311">
        <v>2</v>
      </c>
      <c r="T24" s="312"/>
      <c r="U24" s="318"/>
      <c r="V24" s="275"/>
      <c r="W24" s="275"/>
      <c r="X24" s="275"/>
      <c r="Y24" s="275"/>
      <c r="Z24" s="290"/>
      <c r="AA24" s="291"/>
      <c r="AB24" s="291"/>
      <c r="AC24" s="291"/>
      <c r="AD24" s="291"/>
      <c r="AE24" s="291"/>
      <c r="AF24" s="291"/>
      <c r="AG24" s="291"/>
      <c r="AH24" s="291"/>
      <c r="AI24" s="292"/>
      <c r="AJ24" s="271"/>
      <c r="AK24" s="271"/>
      <c r="AL24" s="273"/>
      <c r="AM24" s="108"/>
      <c r="AN24" s="281"/>
      <c r="AO24" s="281"/>
      <c r="AP24" s="281"/>
      <c r="AQ24" s="281"/>
      <c r="AR24" s="281"/>
      <c r="AS24" s="281"/>
      <c r="AT24" s="281"/>
      <c r="AU24" s="281"/>
      <c r="AV24" s="281"/>
      <c r="AW24" s="281"/>
      <c r="AX24" s="281"/>
      <c r="AY24" s="281"/>
      <c r="AZ24" s="26"/>
      <c r="BA24" s="14"/>
      <c r="BB24" s="303" t="s">
        <v>13</v>
      </c>
      <c r="BC24" s="303"/>
      <c r="BD24" s="286" t="str">
        <f>Z79</f>
        <v>Rombouts Francis  BEL</v>
      </c>
      <c r="BE24" s="287"/>
      <c r="BF24" s="287"/>
      <c r="BG24" s="287"/>
      <c r="BH24" s="287"/>
      <c r="BI24" s="287"/>
      <c r="BJ24" s="287"/>
      <c r="BK24" s="287"/>
      <c r="BL24" s="287"/>
      <c r="BM24" s="288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12"/>
      <c r="CT24" s="12"/>
      <c r="CU24" s="12"/>
      <c r="CV24" s="12"/>
      <c r="CW24" s="12"/>
    </row>
    <row r="25" spans="1:101" ht="3.75" customHeight="1">
      <c r="A25" s="105"/>
      <c r="B25" s="323"/>
      <c r="C25" s="257"/>
      <c r="D25" s="257"/>
      <c r="E25" s="257"/>
      <c r="F25" s="257"/>
      <c r="G25" s="257"/>
      <c r="H25" s="296"/>
      <c r="I25" s="307"/>
      <c r="J25" s="307"/>
      <c r="K25" s="307"/>
      <c r="L25" s="307"/>
      <c r="M25" s="307"/>
      <c r="N25" s="307"/>
      <c r="O25" s="307"/>
      <c r="P25" s="307"/>
      <c r="Q25" s="307"/>
      <c r="R25" s="308"/>
      <c r="S25" s="313"/>
      <c r="T25" s="314"/>
      <c r="U25" s="319"/>
      <c r="V25" s="31"/>
      <c r="W25" s="31"/>
      <c r="X25" s="15"/>
      <c r="Y25" s="13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9"/>
      <c r="AK25" s="28"/>
      <c r="AL25" s="273"/>
      <c r="AM25" s="108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26"/>
      <c r="BA25" s="14"/>
      <c r="BB25" s="303"/>
      <c r="BC25" s="303"/>
      <c r="BD25" s="289"/>
      <c r="BE25" s="263"/>
      <c r="BF25" s="263"/>
      <c r="BG25" s="263"/>
      <c r="BH25" s="263"/>
      <c r="BI25" s="263"/>
      <c r="BJ25" s="263"/>
      <c r="BK25" s="263"/>
      <c r="BL25" s="263"/>
      <c r="BM25" s="26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12"/>
      <c r="CT25" s="12"/>
      <c r="CU25" s="12"/>
      <c r="CV25" s="12"/>
      <c r="CW25" s="12"/>
    </row>
    <row r="26" spans="1:101" ht="15" customHeight="1">
      <c r="A26" s="105"/>
      <c r="B26" s="323"/>
      <c r="C26" s="257"/>
      <c r="D26" s="257"/>
      <c r="E26" s="257"/>
      <c r="F26" s="257"/>
      <c r="G26" s="257"/>
      <c r="H26" s="296"/>
      <c r="I26" s="307"/>
      <c r="J26" s="307"/>
      <c r="K26" s="307"/>
      <c r="L26" s="307"/>
      <c r="M26" s="307"/>
      <c r="N26" s="307"/>
      <c r="O26" s="307"/>
      <c r="P26" s="307"/>
      <c r="Q26" s="307"/>
      <c r="R26" s="308"/>
      <c r="S26" s="313"/>
      <c r="T26" s="314"/>
      <c r="U26" s="111"/>
      <c r="V26" s="31"/>
      <c r="W26" s="31"/>
      <c r="X26" s="13"/>
      <c r="Y26" s="13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9"/>
      <c r="AK26" s="28"/>
      <c r="AL26" s="131"/>
      <c r="AM26" s="108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26"/>
      <c r="BA26" s="14"/>
      <c r="BB26" s="303"/>
      <c r="BC26" s="303"/>
      <c r="BD26" s="289"/>
      <c r="BE26" s="263"/>
      <c r="BF26" s="263"/>
      <c r="BG26" s="263"/>
      <c r="BH26" s="263"/>
      <c r="BI26" s="263"/>
      <c r="BJ26" s="263"/>
      <c r="BK26" s="263"/>
      <c r="BL26" s="263"/>
      <c r="BM26" s="26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2"/>
      <c r="CT26" s="12"/>
      <c r="CU26" s="12"/>
      <c r="CV26" s="12"/>
      <c r="CW26" s="12"/>
    </row>
    <row r="27" spans="1:101" ht="3.75" customHeight="1">
      <c r="A27" s="105"/>
      <c r="B27" s="324"/>
      <c r="C27" s="325"/>
      <c r="D27" s="325"/>
      <c r="E27" s="325"/>
      <c r="F27" s="325"/>
      <c r="G27" s="325"/>
      <c r="H27" s="326"/>
      <c r="I27" s="309"/>
      <c r="J27" s="309"/>
      <c r="K27" s="309"/>
      <c r="L27" s="309"/>
      <c r="M27" s="309"/>
      <c r="N27" s="309"/>
      <c r="O27" s="309"/>
      <c r="P27" s="309"/>
      <c r="Q27" s="309"/>
      <c r="R27" s="310"/>
      <c r="S27" s="315"/>
      <c r="T27" s="316"/>
      <c r="U27" s="112"/>
      <c r="V27" s="31"/>
      <c r="W27" s="31"/>
      <c r="X27" s="13"/>
      <c r="Y27" s="13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9"/>
      <c r="AK27" s="28"/>
      <c r="AL27" s="131"/>
      <c r="AM27" s="108"/>
      <c r="AN27" s="256" t="s">
        <v>72</v>
      </c>
      <c r="AO27" s="259" t="str">
        <f>IF(ISNUMBER(AJ21),IF(AJ21&gt;AJ33,Z21,Z33),"")</f>
        <v>Stasiak Rafał  POL</v>
      </c>
      <c r="AP27" s="260"/>
      <c r="AQ27" s="260"/>
      <c r="AR27" s="260"/>
      <c r="AS27" s="260"/>
      <c r="AT27" s="260"/>
      <c r="AU27" s="260"/>
      <c r="AV27" s="260"/>
      <c r="AW27" s="268"/>
      <c r="AX27" s="294">
        <v>0</v>
      </c>
      <c r="AY27" s="294"/>
      <c r="AZ27" s="26"/>
      <c r="BA27" s="14"/>
      <c r="BB27" s="303"/>
      <c r="BC27" s="303"/>
      <c r="BD27" s="290"/>
      <c r="BE27" s="291"/>
      <c r="BF27" s="291"/>
      <c r="BG27" s="291"/>
      <c r="BH27" s="291"/>
      <c r="BI27" s="291"/>
      <c r="BJ27" s="291"/>
      <c r="BK27" s="291"/>
      <c r="BL27" s="291"/>
      <c r="BM27" s="292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12"/>
      <c r="CT27" s="12"/>
      <c r="CU27" s="12"/>
      <c r="CV27" s="12"/>
      <c r="CW27" s="12"/>
    </row>
    <row r="28" spans="1:101" ht="3.75" customHeight="1">
      <c r="A28" s="106"/>
      <c r="B28" s="12"/>
      <c r="C28" s="12"/>
      <c r="D28" s="12"/>
      <c r="E28" s="13"/>
      <c r="F28" s="30"/>
      <c r="G28" s="13"/>
      <c r="H28" s="13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124"/>
      <c r="T28" s="28"/>
      <c r="U28" s="112"/>
      <c r="V28" s="13"/>
      <c r="W28" s="30"/>
      <c r="X28" s="13"/>
      <c r="Y28" s="13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9"/>
      <c r="AK28" s="28"/>
      <c r="AL28" s="131"/>
      <c r="AM28" s="117"/>
      <c r="AN28" s="256"/>
      <c r="AO28" s="262"/>
      <c r="AP28" s="263"/>
      <c r="AQ28" s="263"/>
      <c r="AR28" s="263"/>
      <c r="AS28" s="263"/>
      <c r="AT28" s="263"/>
      <c r="AU28" s="263"/>
      <c r="AV28" s="263"/>
      <c r="AW28" s="269"/>
      <c r="AX28" s="294"/>
      <c r="AY28" s="294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13"/>
      <c r="BN28" s="40"/>
      <c r="BO28" s="18"/>
      <c r="BP28" s="18"/>
      <c r="BQ28" s="18"/>
      <c r="BR28" s="18"/>
      <c r="BS28" s="18"/>
      <c r="BT28" s="18"/>
      <c r="BU28" s="18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12"/>
      <c r="CT28" s="12"/>
      <c r="CU28" s="12"/>
      <c r="CV28" s="12"/>
      <c r="CW28" s="12"/>
    </row>
    <row r="29" spans="1:101" ht="15" customHeight="1">
      <c r="A29" s="106"/>
      <c r="B29" s="12"/>
      <c r="C29" s="12"/>
      <c r="D29" s="12"/>
      <c r="E29" s="31"/>
      <c r="F29" s="31"/>
      <c r="G29" s="13"/>
      <c r="H29" s="13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124"/>
      <c r="T29" s="28"/>
      <c r="U29" s="112"/>
      <c r="V29" s="13"/>
      <c r="W29" s="30"/>
      <c r="X29" s="13"/>
      <c r="Y29" s="13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9"/>
      <c r="AK29" s="28"/>
      <c r="AL29" s="131"/>
      <c r="AM29" s="108"/>
      <c r="AN29" s="256"/>
      <c r="AO29" s="262"/>
      <c r="AP29" s="263"/>
      <c r="AQ29" s="263"/>
      <c r="AR29" s="263"/>
      <c r="AS29" s="263"/>
      <c r="AT29" s="263"/>
      <c r="AU29" s="263"/>
      <c r="AV29" s="263"/>
      <c r="AW29" s="269"/>
      <c r="AX29" s="294"/>
      <c r="AY29" s="294"/>
      <c r="AZ29" s="273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13"/>
      <c r="BM29" s="15"/>
      <c r="BN29" s="24"/>
      <c r="BO29" s="24"/>
      <c r="BP29" s="24"/>
      <c r="BQ29" s="24"/>
      <c r="BR29" s="24"/>
      <c r="BS29" s="24"/>
      <c r="BT29" s="24"/>
      <c r="BU29" s="24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12"/>
      <c r="CT29" s="12"/>
      <c r="CU29" s="12"/>
      <c r="CV29" s="12"/>
      <c r="CW29" s="12"/>
    </row>
    <row r="30" spans="1:101" ht="3.75" customHeight="1">
      <c r="A30" s="105" t="str">
        <f>B30&amp;" "&amp;I30</f>
        <v>2. C Nagy Vivien HUN</v>
      </c>
      <c r="B30" s="256" t="s">
        <v>122</v>
      </c>
      <c r="C30" s="256"/>
      <c r="D30" s="256"/>
      <c r="E30" s="256"/>
      <c r="F30" s="256"/>
      <c r="G30" s="256"/>
      <c r="H30" s="256"/>
      <c r="I30" s="305" t="str">
        <f>'BC2'!B26</f>
        <v>Nagy Vivien HUN</v>
      </c>
      <c r="J30" s="305"/>
      <c r="K30" s="305"/>
      <c r="L30" s="305"/>
      <c r="M30" s="305"/>
      <c r="N30" s="305"/>
      <c r="O30" s="305"/>
      <c r="P30" s="305"/>
      <c r="Q30" s="305"/>
      <c r="R30" s="306"/>
      <c r="S30" s="311">
        <v>3</v>
      </c>
      <c r="T30" s="312"/>
      <c r="U30" s="112"/>
      <c r="V30" s="31"/>
      <c r="W30" s="31"/>
      <c r="X30" s="13"/>
      <c r="Y30" s="13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9"/>
      <c r="AK30" s="28"/>
      <c r="AL30" s="131"/>
      <c r="AM30" s="108"/>
      <c r="AN30" s="256"/>
      <c r="AO30" s="265"/>
      <c r="AP30" s="266"/>
      <c r="AQ30" s="266"/>
      <c r="AR30" s="266"/>
      <c r="AS30" s="266"/>
      <c r="AT30" s="266"/>
      <c r="AU30" s="266"/>
      <c r="AV30" s="266"/>
      <c r="AW30" s="270"/>
      <c r="AX30" s="294"/>
      <c r="AY30" s="294"/>
      <c r="AZ30" s="273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13"/>
      <c r="BM30" s="15"/>
      <c r="BN30" s="24"/>
      <c r="BO30" s="24"/>
      <c r="BP30" s="24"/>
      <c r="BQ30" s="24"/>
      <c r="BR30" s="24"/>
      <c r="BS30" s="24"/>
      <c r="BT30" s="24"/>
      <c r="BU30" s="24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12"/>
      <c r="CT30" s="12"/>
      <c r="CU30" s="12"/>
      <c r="CV30" s="12"/>
      <c r="CW30" s="12"/>
    </row>
    <row r="31" spans="1:101" ht="3.75" customHeight="1">
      <c r="A31" s="105"/>
      <c r="B31" s="256"/>
      <c r="C31" s="256"/>
      <c r="D31" s="256"/>
      <c r="E31" s="256"/>
      <c r="F31" s="256"/>
      <c r="G31" s="256"/>
      <c r="H31" s="256"/>
      <c r="I31" s="307"/>
      <c r="J31" s="307"/>
      <c r="K31" s="307"/>
      <c r="L31" s="307"/>
      <c r="M31" s="307"/>
      <c r="N31" s="307"/>
      <c r="O31" s="307"/>
      <c r="P31" s="307"/>
      <c r="Q31" s="307"/>
      <c r="R31" s="308"/>
      <c r="S31" s="313"/>
      <c r="T31" s="314"/>
      <c r="U31" s="110" t="str">
        <f>V33&amp;" "&amp;Z33</f>
        <v>winner 1/4 final 2 Stasiak Rafał  POL</v>
      </c>
      <c r="V31" s="31"/>
      <c r="W31" s="31"/>
      <c r="X31" s="13"/>
      <c r="Y31" s="13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9"/>
      <c r="AK31" s="28"/>
      <c r="AL31" s="131"/>
      <c r="AM31" s="108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36"/>
      <c r="AY31" s="35"/>
      <c r="AZ31" s="273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13"/>
      <c r="BM31" s="15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3"/>
      <c r="CF31" s="23"/>
      <c r="CG31" s="19"/>
      <c r="CH31" s="19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2"/>
      <c r="CT31" s="12"/>
      <c r="CU31" s="12"/>
      <c r="CV31" s="12"/>
      <c r="CW31" s="12"/>
    </row>
    <row r="32" spans="1:101" ht="3.75" customHeight="1">
      <c r="A32" s="105"/>
      <c r="B32" s="256"/>
      <c r="C32" s="256"/>
      <c r="D32" s="256"/>
      <c r="E32" s="256"/>
      <c r="F32" s="256"/>
      <c r="G32" s="256"/>
      <c r="H32" s="256"/>
      <c r="I32" s="307"/>
      <c r="J32" s="307"/>
      <c r="K32" s="307"/>
      <c r="L32" s="307"/>
      <c r="M32" s="307"/>
      <c r="N32" s="307"/>
      <c r="O32" s="307"/>
      <c r="P32" s="307"/>
      <c r="Q32" s="307"/>
      <c r="R32" s="308"/>
      <c r="S32" s="313"/>
      <c r="T32" s="314"/>
      <c r="U32" s="317"/>
      <c r="V32" s="31"/>
      <c r="W32" s="31"/>
      <c r="X32" s="15"/>
      <c r="Y32" s="13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9"/>
      <c r="AK32" s="28"/>
      <c r="AL32" s="258"/>
      <c r="AM32" s="108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36"/>
      <c r="AY32" s="35"/>
      <c r="AZ32" s="131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13"/>
      <c r="BM32" s="13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3"/>
      <c r="CF32" s="23"/>
      <c r="CG32" s="19"/>
      <c r="CH32" s="19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2"/>
      <c r="CT32" s="12"/>
      <c r="CU32" s="12"/>
      <c r="CV32" s="12"/>
      <c r="CW32" s="12"/>
    </row>
    <row r="33" spans="1:101" ht="3.75" customHeight="1">
      <c r="A33" s="105"/>
      <c r="B33" s="256"/>
      <c r="C33" s="256"/>
      <c r="D33" s="256"/>
      <c r="E33" s="256"/>
      <c r="F33" s="256"/>
      <c r="G33" s="256"/>
      <c r="H33" s="256"/>
      <c r="I33" s="309"/>
      <c r="J33" s="309"/>
      <c r="K33" s="309"/>
      <c r="L33" s="309"/>
      <c r="M33" s="309"/>
      <c r="N33" s="309"/>
      <c r="O33" s="309"/>
      <c r="P33" s="309"/>
      <c r="Q33" s="309"/>
      <c r="R33" s="310"/>
      <c r="S33" s="315"/>
      <c r="T33" s="316"/>
      <c r="U33" s="318"/>
      <c r="V33" s="275" t="s">
        <v>284</v>
      </c>
      <c r="W33" s="275"/>
      <c r="X33" s="275"/>
      <c r="Y33" s="275"/>
      <c r="Z33" s="286" t="str">
        <f>IF(ISNUMBER(S30),IF(S30&gt;S36,I30,I36),"")</f>
        <v>Stasiak Rafał  POL</v>
      </c>
      <c r="AA33" s="287"/>
      <c r="AB33" s="287"/>
      <c r="AC33" s="287"/>
      <c r="AD33" s="287"/>
      <c r="AE33" s="287"/>
      <c r="AF33" s="287"/>
      <c r="AG33" s="287"/>
      <c r="AH33" s="287"/>
      <c r="AI33" s="288"/>
      <c r="AJ33" s="327">
        <v>9</v>
      </c>
      <c r="AK33" s="327"/>
      <c r="AL33" s="258"/>
      <c r="AM33" s="108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39"/>
      <c r="AY33" s="39"/>
      <c r="AZ33" s="131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13"/>
      <c r="BN33" s="19"/>
      <c r="BO33" s="18"/>
      <c r="BP33" s="18"/>
      <c r="BQ33" s="18"/>
      <c r="BR33" s="18"/>
      <c r="BS33" s="18"/>
      <c r="BT33" s="18"/>
      <c r="BU33" s="18"/>
      <c r="BV33" s="24"/>
      <c r="BW33" s="24"/>
      <c r="BX33" s="24"/>
      <c r="BY33" s="24"/>
      <c r="BZ33" s="24"/>
      <c r="CA33" s="24"/>
      <c r="CB33" s="24"/>
      <c r="CC33" s="24"/>
      <c r="CD33" s="24"/>
      <c r="CE33" s="23"/>
      <c r="CF33" s="23"/>
      <c r="CG33" s="24"/>
      <c r="CH33" s="19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2"/>
      <c r="CT33" s="12"/>
      <c r="CU33" s="12"/>
      <c r="CV33" s="12"/>
      <c r="CW33" s="12"/>
    </row>
    <row r="34" spans="1:101" ht="12" customHeight="1">
      <c r="A34" s="106"/>
      <c r="B34" s="12"/>
      <c r="C34" s="12"/>
      <c r="D34" s="12"/>
      <c r="E34" s="31"/>
      <c r="F34" s="31"/>
      <c r="G34" s="15"/>
      <c r="H34" s="13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124"/>
      <c r="T34" s="28"/>
      <c r="U34" s="318"/>
      <c r="V34" s="275"/>
      <c r="W34" s="275"/>
      <c r="X34" s="275"/>
      <c r="Y34" s="275"/>
      <c r="Z34" s="289"/>
      <c r="AA34" s="263"/>
      <c r="AB34" s="263"/>
      <c r="AC34" s="263"/>
      <c r="AD34" s="263"/>
      <c r="AE34" s="263"/>
      <c r="AF34" s="263"/>
      <c r="AG34" s="263"/>
      <c r="AH34" s="263"/>
      <c r="AI34" s="269"/>
      <c r="AJ34" s="327"/>
      <c r="AK34" s="327"/>
      <c r="AL34" s="258"/>
      <c r="AM34" s="108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39"/>
      <c r="AY34" s="39"/>
      <c r="AZ34" s="131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13"/>
      <c r="BN34" s="19"/>
      <c r="BO34" s="18"/>
      <c r="BP34" s="18"/>
      <c r="BQ34" s="18"/>
      <c r="BR34" s="18"/>
      <c r="BS34" s="18"/>
      <c r="BT34" s="18"/>
      <c r="BU34" s="18"/>
      <c r="BV34" s="24"/>
      <c r="BW34" s="24"/>
      <c r="BX34" s="24"/>
      <c r="BY34" s="24"/>
      <c r="BZ34" s="24"/>
      <c r="CA34" s="24"/>
      <c r="CB34" s="24"/>
      <c r="CC34" s="24"/>
      <c r="CD34" s="24"/>
      <c r="CE34" s="23"/>
      <c r="CF34" s="23"/>
      <c r="CG34" s="24"/>
      <c r="CH34" s="19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2"/>
      <c r="CT34" s="12"/>
      <c r="CU34" s="12"/>
      <c r="CV34" s="12"/>
      <c r="CW34" s="12"/>
    </row>
    <row r="35" spans="1:101" ht="3.75" customHeight="1">
      <c r="A35" s="106"/>
      <c r="B35" s="12"/>
      <c r="C35" s="12"/>
      <c r="D35" s="12"/>
      <c r="E35" s="31"/>
      <c r="F35" s="31"/>
      <c r="G35" s="15"/>
      <c r="H35" s="13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124"/>
      <c r="T35" s="28"/>
      <c r="U35" s="318"/>
      <c r="V35" s="275"/>
      <c r="W35" s="275"/>
      <c r="X35" s="275"/>
      <c r="Y35" s="275"/>
      <c r="Z35" s="289"/>
      <c r="AA35" s="263"/>
      <c r="AB35" s="263"/>
      <c r="AC35" s="263"/>
      <c r="AD35" s="263"/>
      <c r="AE35" s="263"/>
      <c r="AF35" s="263"/>
      <c r="AG35" s="263"/>
      <c r="AH35" s="263"/>
      <c r="AI35" s="269"/>
      <c r="AJ35" s="327"/>
      <c r="AK35" s="327"/>
      <c r="AL35" s="132"/>
      <c r="AM35" s="118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39"/>
      <c r="AY35" s="39"/>
      <c r="AZ35" s="134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13"/>
      <c r="BN35" s="19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20"/>
      <c r="CG35" s="24"/>
      <c r="CH35" s="19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2"/>
      <c r="CT35" s="12"/>
      <c r="CU35" s="12"/>
      <c r="CV35" s="12"/>
      <c r="CW35" s="12"/>
    </row>
    <row r="36" spans="1:101" ht="3.75" customHeight="1">
      <c r="A36" s="105" t="str">
        <f>B36&amp;" "&amp;I36</f>
        <v>1. D Stasiak Rafał  POL</v>
      </c>
      <c r="B36" s="256" t="s">
        <v>75</v>
      </c>
      <c r="C36" s="256"/>
      <c r="D36" s="256"/>
      <c r="E36" s="256"/>
      <c r="F36" s="256"/>
      <c r="G36" s="256"/>
      <c r="H36" s="256"/>
      <c r="I36" s="305" t="str">
        <f>'BC2'!B35</f>
        <v>Stasiak Rafał  POL</v>
      </c>
      <c r="J36" s="305"/>
      <c r="K36" s="305"/>
      <c r="L36" s="305"/>
      <c r="M36" s="305"/>
      <c r="N36" s="305"/>
      <c r="O36" s="305"/>
      <c r="P36" s="305"/>
      <c r="Q36" s="305"/>
      <c r="R36" s="306"/>
      <c r="S36" s="311">
        <v>7</v>
      </c>
      <c r="T36" s="312"/>
      <c r="U36" s="318"/>
      <c r="V36" s="275"/>
      <c r="W36" s="275"/>
      <c r="X36" s="275"/>
      <c r="Y36" s="275"/>
      <c r="Z36" s="290"/>
      <c r="AA36" s="291"/>
      <c r="AB36" s="291"/>
      <c r="AC36" s="291"/>
      <c r="AD36" s="291"/>
      <c r="AE36" s="291"/>
      <c r="AF36" s="291"/>
      <c r="AG36" s="291"/>
      <c r="AH36" s="291"/>
      <c r="AI36" s="292"/>
      <c r="AJ36" s="327"/>
      <c r="AK36" s="327"/>
      <c r="AL36" s="133"/>
      <c r="AM36" s="118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39"/>
      <c r="AY36" s="39"/>
      <c r="AZ36" s="134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13"/>
      <c r="BN36" s="19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20"/>
      <c r="CG36" s="19"/>
      <c r="CH36" s="19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2"/>
      <c r="CT36" s="12"/>
      <c r="CU36" s="12"/>
      <c r="CV36" s="12"/>
      <c r="CW36" s="12"/>
    </row>
    <row r="37" spans="1:101" ht="3.75" customHeight="1">
      <c r="A37" s="105"/>
      <c r="B37" s="256"/>
      <c r="C37" s="256"/>
      <c r="D37" s="256"/>
      <c r="E37" s="256"/>
      <c r="F37" s="256"/>
      <c r="G37" s="256"/>
      <c r="H37" s="256"/>
      <c r="I37" s="307"/>
      <c r="J37" s="307"/>
      <c r="K37" s="307"/>
      <c r="L37" s="307"/>
      <c r="M37" s="307"/>
      <c r="N37" s="307"/>
      <c r="O37" s="307"/>
      <c r="P37" s="307"/>
      <c r="Q37" s="307"/>
      <c r="R37" s="308"/>
      <c r="S37" s="313"/>
      <c r="T37" s="314"/>
      <c r="U37" s="319"/>
      <c r="V37" s="31"/>
      <c r="W37" s="31"/>
      <c r="X37" s="15"/>
      <c r="Y37" s="13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9"/>
      <c r="AK37" s="28"/>
      <c r="AL37" s="133"/>
      <c r="AM37" s="118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39"/>
      <c r="AY37" s="39"/>
      <c r="AZ37" s="134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13"/>
      <c r="BN37" s="19"/>
      <c r="BO37" s="18"/>
      <c r="BP37" s="18"/>
      <c r="BQ37" s="18"/>
      <c r="BR37" s="18"/>
      <c r="BS37" s="18"/>
      <c r="CF37" s="20"/>
      <c r="CG37" s="19"/>
      <c r="CH37" s="19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2"/>
      <c r="CT37" s="12"/>
      <c r="CU37" s="12"/>
      <c r="CV37" s="12"/>
      <c r="CW37" s="12"/>
    </row>
    <row r="38" spans="1:101" ht="3.75" customHeight="1">
      <c r="A38" s="105"/>
      <c r="B38" s="256"/>
      <c r="C38" s="256"/>
      <c r="D38" s="256"/>
      <c r="E38" s="256"/>
      <c r="F38" s="256"/>
      <c r="G38" s="256"/>
      <c r="H38" s="256"/>
      <c r="I38" s="307"/>
      <c r="J38" s="307"/>
      <c r="K38" s="307"/>
      <c r="L38" s="307"/>
      <c r="M38" s="307"/>
      <c r="N38" s="307"/>
      <c r="O38" s="307"/>
      <c r="P38" s="307"/>
      <c r="Q38" s="307"/>
      <c r="R38" s="308"/>
      <c r="S38" s="313"/>
      <c r="T38" s="314"/>
      <c r="U38" s="113"/>
      <c r="V38" s="31"/>
      <c r="W38" s="31"/>
      <c r="X38" s="13"/>
      <c r="Y38" s="13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9"/>
      <c r="AK38" s="28"/>
      <c r="AL38" s="133"/>
      <c r="AM38" s="118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39"/>
      <c r="AY38" s="39"/>
      <c r="AZ38" s="134"/>
      <c r="BA38" s="26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9"/>
      <c r="BO38" s="18"/>
      <c r="BP38" s="18"/>
      <c r="BQ38" s="18"/>
      <c r="BR38" s="18"/>
      <c r="BS38" s="18"/>
      <c r="CF38" s="20"/>
      <c r="CG38" s="19"/>
      <c r="CH38" s="19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2"/>
      <c r="CT38" s="12"/>
      <c r="CU38" s="12"/>
      <c r="CV38" s="12"/>
      <c r="CW38" s="12"/>
    </row>
    <row r="39" spans="1:101" ht="3.75" customHeight="1">
      <c r="A39" s="105"/>
      <c r="B39" s="256"/>
      <c r="C39" s="256"/>
      <c r="D39" s="256"/>
      <c r="E39" s="256"/>
      <c r="F39" s="256"/>
      <c r="G39" s="256"/>
      <c r="H39" s="256"/>
      <c r="I39" s="309"/>
      <c r="J39" s="309"/>
      <c r="K39" s="309"/>
      <c r="L39" s="309"/>
      <c r="M39" s="309"/>
      <c r="N39" s="309"/>
      <c r="O39" s="309"/>
      <c r="P39" s="309"/>
      <c r="Q39" s="309"/>
      <c r="R39" s="310"/>
      <c r="S39" s="315"/>
      <c r="T39" s="316"/>
      <c r="U39" s="113"/>
      <c r="V39" s="31"/>
      <c r="W39" s="31"/>
      <c r="X39" s="13"/>
      <c r="Y39" s="13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9"/>
      <c r="AK39" s="28"/>
      <c r="AL39" s="133"/>
      <c r="AM39" s="118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39"/>
      <c r="AY39" s="39"/>
      <c r="AZ39" s="134"/>
      <c r="BA39" s="26"/>
      <c r="BB39" s="286" t="str">
        <f>IF(ISNUMBER(AX27),IF(AX27&gt;AX51,AO27,AO51),"")</f>
        <v>Kurilák Rastislav SVK</v>
      </c>
      <c r="BC39" s="287"/>
      <c r="BD39" s="287"/>
      <c r="BE39" s="287"/>
      <c r="BF39" s="287"/>
      <c r="BG39" s="287"/>
      <c r="BH39" s="287"/>
      <c r="BI39" s="287"/>
      <c r="BJ39" s="287"/>
      <c r="BK39" s="287"/>
      <c r="BL39" s="287"/>
      <c r="BM39" s="288"/>
      <c r="BN39" s="19"/>
      <c r="BO39" s="18"/>
      <c r="BP39" s="18"/>
      <c r="BQ39" s="18"/>
      <c r="BR39" s="18"/>
      <c r="BS39" s="18"/>
      <c r="CF39" s="20"/>
      <c r="CG39" s="19"/>
      <c r="CH39" s="19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2"/>
      <c r="CT39" s="12"/>
      <c r="CU39" s="12"/>
      <c r="CV39" s="12"/>
      <c r="CW39" s="12"/>
    </row>
    <row r="40" spans="1:101" ht="3.75" customHeight="1">
      <c r="A40" s="106"/>
      <c r="B40" s="12"/>
      <c r="C40" s="12"/>
      <c r="D40" s="12"/>
      <c r="E40" s="31"/>
      <c r="F40" s="31"/>
      <c r="G40" s="13"/>
      <c r="H40" s="13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124"/>
      <c r="T40" s="28"/>
      <c r="U40" s="114"/>
      <c r="V40" s="13"/>
      <c r="W40" s="30"/>
      <c r="X40" s="13"/>
      <c r="Y40" s="13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9"/>
      <c r="AK40" s="28"/>
      <c r="AL40" s="133"/>
      <c r="AM40" s="118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39"/>
      <c r="AY40" s="39"/>
      <c r="AZ40" s="134"/>
      <c r="BA40" s="26"/>
      <c r="BB40" s="289"/>
      <c r="BC40" s="263"/>
      <c r="BD40" s="263"/>
      <c r="BE40" s="263"/>
      <c r="BF40" s="263"/>
      <c r="BG40" s="263"/>
      <c r="BH40" s="263"/>
      <c r="BI40" s="263"/>
      <c r="BJ40" s="263"/>
      <c r="BK40" s="263"/>
      <c r="BL40" s="263"/>
      <c r="BM40" s="269"/>
      <c r="BN40" s="19"/>
      <c r="BO40" s="18"/>
      <c r="BP40" s="18"/>
      <c r="BQ40" s="18"/>
      <c r="BR40" s="18"/>
      <c r="BS40" s="18"/>
      <c r="CF40" s="20"/>
      <c r="CG40" s="19"/>
      <c r="CH40" s="19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2"/>
      <c r="CT40" s="12"/>
      <c r="CU40" s="12"/>
      <c r="CV40" s="12"/>
      <c r="CW40" s="12"/>
    </row>
    <row r="41" spans="1:101" ht="3.75" customHeight="1">
      <c r="A41" s="106"/>
      <c r="B41" s="12"/>
      <c r="C41" s="12"/>
      <c r="D41" s="12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125"/>
      <c r="T41" s="125"/>
      <c r="U41" s="115"/>
      <c r="V41" s="13"/>
      <c r="W41" s="30"/>
      <c r="X41" s="13"/>
      <c r="Y41" s="13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9"/>
      <c r="AK41" s="28"/>
      <c r="AL41" s="133"/>
      <c r="AM41" s="118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39"/>
      <c r="AY41" s="39"/>
      <c r="AZ41" s="134"/>
      <c r="BA41" s="16"/>
      <c r="BB41" s="289"/>
      <c r="BC41" s="263"/>
      <c r="BD41" s="263"/>
      <c r="BE41" s="263"/>
      <c r="BF41" s="263"/>
      <c r="BG41" s="263"/>
      <c r="BH41" s="263"/>
      <c r="BI41" s="263"/>
      <c r="BJ41" s="263"/>
      <c r="BK41" s="263"/>
      <c r="BL41" s="263"/>
      <c r="BM41" s="269"/>
      <c r="BN41" s="19"/>
      <c r="BO41" s="18"/>
      <c r="BP41" s="18"/>
      <c r="BQ41" s="18"/>
      <c r="BR41" s="18"/>
      <c r="BS41" s="18"/>
      <c r="CF41" s="20"/>
      <c r="CG41" s="19"/>
      <c r="CH41" s="19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2"/>
      <c r="CT41" s="12"/>
      <c r="CU41" s="12"/>
      <c r="CV41" s="12"/>
      <c r="CW41" s="12"/>
    </row>
    <row r="42" spans="1:101" ht="3.75" customHeight="1">
      <c r="A42" s="105" t="str">
        <f>B42&amp;" "&amp;I42</f>
        <v>1. B Rombouts Francis  BEL</v>
      </c>
      <c r="B42" s="256" t="s">
        <v>20</v>
      </c>
      <c r="C42" s="256"/>
      <c r="D42" s="256"/>
      <c r="E42" s="256"/>
      <c r="F42" s="256"/>
      <c r="G42" s="256"/>
      <c r="H42" s="256"/>
      <c r="I42" s="305" t="str">
        <f>'BC2'!B18</f>
        <v>Rombouts Francis  BEL</v>
      </c>
      <c r="J42" s="305"/>
      <c r="K42" s="305"/>
      <c r="L42" s="305"/>
      <c r="M42" s="305"/>
      <c r="N42" s="305"/>
      <c r="O42" s="305"/>
      <c r="P42" s="305"/>
      <c r="Q42" s="305"/>
      <c r="R42" s="306"/>
      <c r="S42" s="311">
        <v>4</v>
      </c>
      <c r="T42" s="312"/>
      <c r="U42" s="113"/>
      <c r="V42" s="31"/>
      <c r="W42" s="31"/>
      <c r="X42" s="13"/>
      <c r="Y42" s="13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9"/>
      <c r="AK42" s="28"/>
      <c r="AL42" s="133"/>
      <c r="AM42" s="118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39"/>
      <c r="AY42" s="39"/>
      <c r="AZ42" s="134"/>
      <c r="BA42" s="13"/>
      <c r="BB42" s="290"/>
      <c r="BC42" s="291"/>
      <c r="BD42" s="291"/>
      <c r="BE42" s="291"/>
      <c r="BF42" s="291"/>
      <c r="BG42" s="291"/>
      <c r="BH42" s="291"/>
      <c r="BI42" s="291"/>
      <c r="BJ42" s="291"/>
      <c r="BK42" s="291"/>
      <c r="BL42" s="291"/>
      <c r="BM42" s="292"/>
      <c r="BN42" s="19"/>
      <c r="BO42" s="18"/>
      <c r="BP42" s="18"/>
      <c r="BQ42" s="18"/>
      <c r="BR42" s="18"/>
      <c r="BS42" s="18"/>
      <c r="CF42" s="20"/>
      <c r="CG42" s="19"/>
      <c r="CH42" s="19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2"/>
      <c r="CT42" s="12"/>
      <c r="CU42" s="12"/>
      <c r="CV42" s="12"/>
      <c r="CW42" s="12"/>
    </row>
    <row r="43" spans="1:101" ht="3.75" customHeight="1">
      <c r="A43" s="105"/>
      <c r="B43" s="256"/>
      <c r="C43" s="256"/>
      <c r="D43" s="256"/>
      <c r="E43" s="256"/>
      <c r="F43" s="256"/>
      <c r="G43" s="256"/>
      <c r="H43" s="256"/>
      <c r="I43" s="307"/>
      <c r="J43" s="307"/>
      <c r="K43" s="307"/>
      <c r="L43" s="307"/>
      <c r="M43" s="307"/>
      <c r="N43" s="307"/>
      <c r="O43" s="307"/>
      <c r="P43" s="307"/>
      <c r="Q43" s="307"/>
      <c r="R43" s="308"/>
      <c r="S43" s="313"/>
      <c r="T43" s="314"/>
      <c r="U43" s="110" t="str">
        <f>V45&amp;" "&amp;Z45</f>
        <v>winner 1/4 final 3 Rombouts Francis  BEL</v>
      </c>
      <c r="V43" s="31"/>
      <c r="W43" s="31"/>
      <c r="X43" s="13"/>
      <c r="Y43" s="13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9"/>
      <c r="AK43" s="28"/>
      <c r="AL43" s="133"/>
      <c r="AM43" s="118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39"/>
      <c r="AY43" s="39"/>
      <c r="AZ43" s="134"/>
      <c r="BA43" s="13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13"/>
      <c r="BN43" s="19"/>
      <c r="BO43" s="18"/>
      <c r="BP43" s="18"/>
      <c r="BQ43" s="18"/>
      <c r="BR43" s="18"/>
      <c r="BS43" s="18"/>
      <c r="CF43" s="20"/>
      <c r="CG43" s="19"/>
      <c r="CH43" s="19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2"/>
      <c r="CT43" s="12"/>
      <c r="CU43" s="12"/>
      <c r="CV43" s="12"/>
      <c r="CW43" s="12"/>
    </row>
    <row r="44" spans="1:101" ht="3.75" customHeight="1">
      <c r="A44" s="105"/>
      <c r="B44" s="256"/>
      <c r="C44" s="256"/>
      <c r="D44" s="256"/>
      <c r="E44" s="256"/>
      <c r="F44" s="256"/>
      <c r="G44" s="256"/>
      <c r="H44" s="256"/>
      <c r="I44" s="307"/>
      <c r="J44" s="307"/>
      <c r="K44" s="307"/>
      <c r="L44" s="307"/>
      <c r="M44" s="307"/>
      <c r="N44" s="307"/>
      <c r="O44" s="307"/>
      <c r="P44" s="307"/>
      <c r="Q44" s="307"/>
      <c r="R44" s="308"/>
      <c r="S44" s="313"/>
      <c r="T44" s="314"/>
      <c r="U44" s="317"/>
      <c r="V44" s="31"/>
      <c r="W44" s="31"/>
      <c r="X44" s="15"/>
      <c r="Y44" s="13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9"/>
      <c r="AK44" s="28"/>
      <c r="AL44" s="133"/>
      <c r="AM44" s="118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39"/>
      <c r="AY44" s="39"/>
      <c r="AZ44" s="134"/>
      <c r="BA44" s="13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14"/>
      <c r="CF44" s="20"/>
      <c r="CG44" s="19"/>
      <c r="CH44" s="19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2"/>
      <c r="CT44" s="12"/>
      <c r="CU44" s="12"/>
      <c r="CV44" s="12"/>
      <c r="CW44" s="12"/>
    </row>
    <row r="45" spans="1:101" ht="3.75" customHeight="1">
      <c r="A45" s="105"/>
      <c r="B45" s="256"/>
      <c r="C45" s="256"/>
      <c r="D45" s="256"/>
      <c r="E45" s="256"/>
      <c r="F45" s="256"/>
      <c r="G45" s="256"/>
      <c r="H45" s="256"/>
      <c r="I45" s="309"/>
      <c r="J45" s="309"/>
      <c r="K45" s="309"/>
      <c r="L45" s="309"/>
      <c r="M45" s="309"/>
      <c r="N45" s="309"/>
      <c r="O45" s="309"/>
      <c r="P45" s="309"/>
      <c r="Q45" s="309"/>
      <c r="R45" s="310"/>
      <c r="S45" s="315"/>
      <c r="T45" s="316"/>
      <c r="U45" s="318"/>
      <c r="V45" s="275" t="s">
        <v>285</v>
      </c>
      <c r="W45" s="275"/>
      <c r="X45" s="275"/>
      <c r="Y45" s="275"/>
      <c r="Z45" s="286" t="str">
        <f>IF(ISNUMBER(S42),IF(S42&gt;S48,I42,I48),"")</f>
        <v>Rombouts Francis  BEL</v>
      </c>
      <c r="AA45" s="287"/>
      <c r="AB45" s="287"/>
      <c r="AC45" s="287"/>
      <c r="AD45" s="287"/>
      <c r="AE45" s="287"/>
      <c r="AF45" s="287"/>
      <c r="AG45" s="287"/>
      <c r="AH45" s="287"/>
      <c r="AI45" s="288"/>
      <c r="AJ45" s="271">
        <v>2</v>
      </c>
      <c r="AK45" s="271"/>
      <c r="AL45" s="133"/>
      <c r="AM45" s="118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39"/>
      <c r="AY45" s="39"/>
      <c r="AZ45" s="134"/>
      <c r="BA45" s="13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CF45" s="20"/>
      <c r="CG45" s="19"/>
      <c r="CH45" s="19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2"/>
      <c r="CT45" s="12"/>
      <c r="CU45" s="12"/>
      <c r="CV45" s="12"/>
      <c r="CW45" s="12"/>
    </row>
    <row r="46" spans="1:101" ht="3.75" customHeight="1">
      <c r="A46" s="106"/>
      <c r="B46" s="12"/>
      <c r="C46" s="12"/>
      <c r="D46" s="12"/>
      <c r="E46" s="31"/>
      <c r="F46" s="31"/>
      <c r="G46" s="15"/>
      <c r="H46" s="13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124"/>
      <c r="T46" s="28"/>
      <c r="U46" s="318"/>
      <c r="V46" s="275"/>
      <c r="W46" s="275"/>
      <c r="X46" s="275"/>
      <c r="Y46" s="275"/>
      <c r="Z46" s="289"/>
      <c r="AA46" s="263"/>
      <c r="AB46" s="263"/>
      <c r="AC46" s="263"/>
      <c r="AD46" s="263"/>
      <c r="AE46" s="263"/>
      <c r="AF46" s="263"/>
      <c r="AG46" s="263"/>
      <c r="AH46" s="263"/>
      <c r="AI46" s="269"/>
      <c r="AJ46" s="271"/>
      <c r="AK46" s="271"/>
      <c r="AL46" s="133"/>
      <c r="AM46" s="118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39"/>
      <c r="AY46" s="39"/>
      <c r="AZ46" s="134"/>
      <c r="BA46" s="13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CF46" s="20"/>
      <c r="CG46" s="19"/>
      <c r="CH46" s="19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2"/>
      <c r="CT46" s="12"/>
      <c r="CU46" s="12"/>
      <c r="CV46" s="12"/>
      <c r="CW46" s="12"/>
    </row>
    <row r="47" spans="1:101" ht="15" customHeight="1">
      <c r="A47" s="106"/>
      <c r="B47" s="12"/>
      <c r="C47" s="12"/>
      <c r="D47" s="12"/>
      <c r="E47" s="31"/>
      <c r="F47" s="31"/>
      <c r="G47" s="15"/>
      <c r="H47" s="13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124"/>
      <c r="T47" s="28"/>
      <c r="U47" s="318"/>
      <c r="V47" s="275"/>
      <c r="W47" s="275"/>
      <c r="X47" s="275"/>
      <c r="Y47" s="275"/>
      <c r="Z47" s="289"/>
      <c r="AA47" s="263"/>
      <c r="AB47" s="263"/>
      <c r="AC47" s="263"/>
      <c r="AD47" s="263"/>
      <c r="AE47" s="263"/>
      <c r="AF47" s="263"/>
      <c r="AG47" s="263"/>
      <c r="AH47" s="263"/>
      <c r="AI47" s="269"/>
      <c r="AJ47" s="271"/>
      <c r="AK47" s="271"/>
      <c r="AL47" s="273"/>
      <c r="AM47" s="108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39"/>
      <c r="AY47" s="39"/>
      <c r="AZ47" s="131"/>
      <c r="BA47" s="13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CF47" s="20"/>
      <c r="CG47" s="19"/>
      <c r="CH47" s="19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2"/>
      <c r="CT47" s="12"/>
      <c r="CU47" s="12"/>
      <c r="CV47" s="12"/>
      <c r="CW47" s="12"/>
    </row>
    <row r="48" spans="1:101" ht="3.75" customHeight="1">
      <c r="A48" s="105" t="str">
        <f>B48&amp;" "&amp;I48</f>
        <v>2. A Kreibichová Jiřina CZE</v>
      </c>
      <c r="B48" s="256" t="s">
        <v>121</v>
      </c>
      <c r="C48" s="256"/>
      <c r="D48" s="256"/>
      <c r="E48" s="256"/>
      <c r="F48" s="256"/>
      <c r="G48" s="256"/>
      <c r="H48" s="256"/>
      <c r="I48" s="305" t="str">
        <f>'BC2'!B14</f>
        <v>Kreibichová Jiřina CZE</v>
      </c>
      <c r="J48" s="305"/>
      <c r="K48" s="305"/>
      <c r="L48" s="305"/>
      <c r="M48" s="305"/>
      <c r="N48" s="305"/>
      <c r="O48" s="305"/>
      <c r="P48" s="305"/>
      <c r="Q48" s="305"/>
      <c r="R48" s="306"/>
      <c r="S48" s="311">
        <v>1</v>
      </c>
      <c r="T48" s="312"/>
      <c r="U48" s="318"/>
      <c r="V48" s="275"/>
      <c r="W48" s="275"/>
      <c r="X48" s="275"/>
      <c r="Y48" s="275"/>
      <c r="Z48" s="290"/>
      <c r="AA48" s="291"/>
      <c r="AB48" s="291"/>
      <c r="AC48" s="291"/>
      <c r="AD48" s="291"/>
      <c r="AE48" s="291"/>
      <c r="AF48" s="291"/>
      <c r="AG48" s="291"/>
      <c r="AH48" s="291"/>
      <c r="AI48" s="292"/>
      <c r="AJ48" s="271"/>
      <c r="AK48" s="271"/>
      <c r="AL48" s="273"/>
      <c r="AM48" s="108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39"/>
      <c r="AY48" s="39"/>
      <c r="AZ48" s="131"/>
      <c r="BA48" s="13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CF48" s="20"/>
      <c r="CG48" s="19"/>
      <c r="CH48" s="19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2"/>
      <c r="CT48" s="12"/>
      <c r="CU48" s="12"/>
      <c r="CV48" s="12"/>
      <c r="CW48" s="12"/>
    </row>
    <row r="49" spans="1:101" ht="3.75" customHeight="1">
      <c r="A49" s="105"/>
      <c r="B49" s="256"/>
      <c r="C49" s="256"/>
      <c r="D49" s="256"/>
      <c r="E49" s="256"/>
      <c r="F49" s="256"/>
      <c r="G49" s="256"/>
      <c r="H49" s="256"/>
      <c r="I49" s="307"/>
      <c r="J49" s="307"/>
      <c r="K49" s="307"/>
      <c r="L49" s="307"/>
      <c r="M49" s="307"/>
      <c r="N49" s="307"/>
      <c r="O49" s="307"/>
      <c r="P49" s="307"/>
      <c r="Q49" s="307"/>
      <c r="R49" s="308"/>
      <c r="S49" s="313"/>
      <c r="T49" s="314"/>
      <c r="U49" s="319"/>
      <c r="V49" s="31"/>
      <c r="W49" s="31"/>
      <c r="X49" s="15"/>
      <c r="Y49" s="13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9"/>
      <c r="AK49" s="28"/>
      <c r="AL49" s="273"/>
      <c r="AM49" s="10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7"/>
      <c r="AY49" s="37"/>
      <c r="AZ49" s="131"/>
      <c r="BA49" s="13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CF49" s="20"/>
      <c r="CG49" s="19"/>
      <c r="CH49" s="19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2"/>
      <c r="CT49" s="12"/>
      <c r="CU49" s="12"/>
      <c r="CV49" s="12"/>
      <c r="CW49" s="12"/>
    </row>
    <row r="50" spans="1:101" ht="3.75" customHeight="1">
      <c r="A50" s="105"/>
      <c r="B50" s="256"/>
      <c r="C50" s="256"/>
      <c r="D50" s="256"/>
      <c r="E50" s="256"/>
      <c r="F50" s="256"/>
      <c r="G50" s="256"/>
      <c r="H50" s="256"/>
      <c r="I50" s="307"/>
      <c r="J50" s="307"/>
      <c r="K50" s="307"/>
      <c r="L50" s="307"/>
      <c r="M50" s="307"/>
      <c r="N50" s="307"/>
      <c r="O50" s="307"/>
      <c r="P50" s="307"/>
      <c r="Q50" s="307"/>
      <c r="R50" s="308"/>
      <c r="S50" s="313"/>
      <c r="T50" s="314"/>
      <c r="U50" s="111"/>
      <c r="V50" s="31"/>
      <c r="W50" s="31"/>
      <c r="X50" s="13"/>
      <c r="Y50" s="13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9"/>
      <c r="AK50" s="28"/>
      <c r="AL50" s="131"/>
      <c r="AM50" s="108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36"/>
      <c r="AY50" s="35"/>
      <c r="AZ50" s="258"/>
      <c r="BA50" s="13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CF50" s="20"/>
      <c r="CG50" s="19"/>
      <c r="CH50" s="19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2"/>
      <c r="CT50" s="12"/>
      <c r="CU50" s="12"/>
      <c r="CV50" s="12"/>
      <c r="CW50" s="12"/>
    </row>
    <row r="51" spans="1:101" ht="3.75" customHeight="1">
      <c r="A51" s="105"/>
      <c r="B51" s="256"/>
      <c r="C51" s="256"/>
      <c r="D51" s="256"/>
      <c r="E51" s="256"/>
      <c r="F51" s="256"/>
      <c r="G51" s="256"/>
      <c r="H51" s="256"/>
      <c r="I51" s="309"/>
      <c r="J51" s="309"/>
      <c r="K51" s="309"/>
      <c r="L51" s="309"/>
      <c r="M51" s="309"/>
      <c r="N51" s="309"/>
      <c r="O51" s="309"/>
      <c r="P51" s="309"/>
      <c r="Q51" s="309"/>
      <c r="R51" s="310"/>
      <c r="S51" s="315"/>
      <c r="T51" s="316"/>
      <c r="U51" s="112"/>
      <c r="V51" s="31"/>
      <c r="W51" s="31"/>
      <c r="X51" s="13"/>
      <c r="Y51" s="13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9"/>
      <c r="AK51" s="28"/>
      <c r="AL51" s="131"/>
      <c r="AM51" s="108"/>
      <c r="AN51" s="256" t="s">
        <v>73</v>
      </c>
      <c r="AO51" s="259" t="str">
        <f>IF(ISNUMBER(AJ45),IF(AJ45&gt;AJ57,Z45,Z57),"")</f>
        <v>Kurilák Rastislav SVK</v>
      </c>
      <c r="AP51" s="260"/>
      <c r="AQ51" s="260"/>
      <c r="AR51" s="260"/>
      <c r="AS51" s="260"/>
      <c r="AT51" s="260"/>
      <c r="AU51" s="260"/>
      <c r="AV51" s="260"/>
      <c r="AW51" s="268"/>
      <c r="AX51" s="294">
        <v>8</v>
      </c>
      <c r="AY51" s="294"/>
      <c r="AZ51" s="258"/>
      <c r="BA51" s="13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CF51" s="20"/>
      <c r="CG51" s="19"/>
      <c r="CH51" s="19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2"/>
      <c r="CT51" s="12"/>
      <c r="CU51" s="12"/>
      <c r="CV51" s="12"/>
      <c r="CW51" s="12"/>
    </row>
    <row r="52" spans="1:101" ht="3.75" customHeight="1">
      <c r="A52" s="107"/>
      <c r="B52" s="12"/>
      <c r="C52" s="12"/>
      <c r="D52" s="12"/>
      <c r="E52" s="13"/>
      <c r="F52" s="30"/>
      <c r="G52" s="13"/>
      <c r="H52" s="13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124"/>
      <c r="T52" s="28"/>
      <c r="U52" s="112"/>
      <c r="V52" s="13"/>
      <c r="W52" s="30"/>
      <c r="X52" s="13"/>
      <c r="Y52" s="13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9"/>
      <c r="AK52" s="28"/>
      <c r="AL52" s="131"/>
      <c r="AM52" s="108"/>
      <c r="AN52" s="256"/>
      <c r="AO52" s="262"/>
      <c r="AP52" s="263"/>
      <c r="AQ52" s="263"/>
      <c r="AR52" s="263"/>
      <c r="AS52" s="263"/>
      <c r="AT52" s="263"/>
      <c r="AU52" s="263"/>
      <c r="AV52" s="263"/>
      <c r="AW52" s="269"/>
      <c r="AX52" s="294"/>
      <c r="AY52" s="294"/>
      <c r="AZ52" s="258"/>
      <c r="BA52" s="13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CF52" s="20"/>
      <c r="CG52" s="19"/>
      <c r="CH52" s="19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2"/>
      <c r="CT52" s="12"/>
      <c r="CU52" s="12"/>
      <c r="CV52" s="12"/>
      <c r="CW52" s="12"/>
    </row>
    <row r="53" spans="1:101" ht="15" customHeight="1">
      <c r="A53" s="107"/>
      <c r="B53" s="12"/>
      <c r="C53" s="12"/>
      <c r="D53" s="12"/>
      <c r="E53" s="31"/>
      <c r="F53" s="31"/>
      <c r="G53" s="13"/>
      <c r="H53" s="13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124"/>
      <c r="T53" s="28"/>
      <c r="U53" s="112"/>
      <c r="V53" s="13"/>
      <c r="W53" s="30"/>
      <c r="X53" s="13"/>
      <c r="Y53" s="13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9"/>
      <c r="AK53" s="28"/>
      <c r="AL53" s="131"/>
      <c r="AM53" s="119"/>
      <c r="AN53" s="256"/>
      <c r="AO53" s="262"/>
      <c r="AP53" s="263"/>
      <c r="AQ53" s="263"/>
      <c r="AR53" s="263"/>
      <c r="AS53" s="263"/>
      <c r="AT53" s="263"/>
      <c r="AU53" s="263"/>
      <c r="AV53" s="263"/>
      <c r="AW53" s="269"/>
      <c r="AX53" s="294"/>
      <c r="AY53" s="294"/>
      <c r="AZ53" s="26"/>
      <c r="BA53" s="13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CF53" s="20"/>
      <c r="CG53" s="19"/>
      <c r="CH53" s="19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2"/>
      <c r="CT53" s="12"/>
      <c r="CU53" s="12"/>
      <c r="CV53" s="12"/>
      <c r="CW53" s="12"/>
    </row>
    <row r="54" spans="1:101" ht="3.75" customHeight="1">
      <c r="A54" s="105" t="str">
        <f>B54&amp;" "&amp;I54</f>
        <v>2. D Petrák František CZE</v>
      </c>
      <c r="B54" s="320" t="s">
        <v>123</v>
      </c>
      <c r="C54" s="321"/>
      <c r="D54" s="321"/>
      <c r="E54" s="321"/>
      <c r="F54" s="321"/>
      <c r="G54" s="321"/>
      <c r="H54" s="322"/>
      <c r="I54" s="305" t="str">
        <f>'BC2'!B34</f>
        <v>Petrák František CZE</v>
      </c>
      <c r="J54" s="305"/>
      <c r="K54" s="305"/>
      <c r="L54" s="305"/>
      <c r="M54" s="305"/>
      <c r="N54" s="305"/>
      <c r="O54" s="305"/>
      <c r="P54" s="305"/>
      <c r="Q54" s="305"/>
      <c r="R54" s="306"/>
      <c r="S54" s="311">
        <v>1</v>
      </c>
      <c r="T54" s="312"/>
      <c r="U54" s="112"/>
      <c r="V54" s="31"/>
      <c r="W54" s="31"/>
      <c r="X54" s="13"/>
      <c r="Y54" s="13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9"/>
      <c r="AK54" s="28"/>
      <c r="AL54" s="131"/>
      <c r="AM54" s="108"/>
      <c r="AN54" s="256"/>
      <c r="AO54" s="265"/>
      <c r="AP54" s="266"/>
      <c r="AQ54" s="266"/>
      <c r="AR54" s="266"/>
      <c r="AS54" s="266"/>
      <c r="AT54" s="266"/>
      <c r="AU54" s="266"/>
      <c r="AV54" s="266"/>
      <c r="AW54" s="270"/>
      <c r="AX54" s="294"/>
      <c r="AY54" s="294"/>
      <c r="AZ54" s="26"/>
      <c r="BA54" s="13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CF54" s="20"/>
      <c r="CG54" s="19"/>
      <c r="CH54" s="19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2"/>
      <c r="CT54" s="12"/>
      <c r="CU54" s="12"/>
      <c r="CV54" s="12"/>
      <c r="CW54" s="12"/>
    </row>
    <row r="55" spans="1:101" ht="3.75" customHeight="1">
      <c r="A55" s="107"/>
      <c r="B55" s="323"/>
      <c r="C55" s="257"/>
      <c r="D55" s="257"/>
      <c r="E55" s="257"/>
      <c r="F55" s="257"/>
      <c r="G55" s="257"/>
      <c r="H55" s="296"/>
      <c r="I55" s="307"/>
      <c r="J55" s="307"/>
      <c r="K55" s="307"/>
      <c r="L55" s="307"/>
      <c r="M55" s="307"/>
      <c r="N55" s="307"/>
      <c r="O55" s="307"/>
      <c r="P55" s="307"/>
      <c r="Q55" s="307"/>
      <c r="R55" s="308"/>
      <c r="S55" s="313"/>
      <c r="T55" s="314"/>
      <c r="U55" s="110" t="str">
        <f>V57&amp;" "&amp;Z57</f>
        <v>winner 1/4 final 4 Kurilák Rastislav SVK</v>
      </c>
      <c r="V55" s="31"/>
      <c r="W55" s="31"/>
      <c r="X55" s="13"/>
      <c r="Y55" s="13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9"/>
      <c r="AK55" s="28"/>
      <c r="AL55" s="131"/>
      <c r="AM55" s="108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8"/>
      <c r="AZ55" s="26"/>
      <c r="BA55" s="13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CF55" s="23"/>
      <c r="CG55" s="19"/>
      <c r="CH55" s="19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12"/>
      <c r="CT55" s="12"/>
      <c r="CU55" s="12"/>
      <c r="CV55" s="12"/>
      <c r="CW55" s="12"/>
    </row>
    <row r="56" spans="1:101" ht="3.75" customHeight="1">
      <c r="A56" s="107"/>
      <c r="B56" s="323"/>
      <c r="C56" s="257"/>
      <c r="D56" s="257"/>
      <c r="E56" s="257"/>
      <c r="F56" s="257"/>
      <c r="G56" s="257"/>
      <c r="H56" s="296"/>
      <c r="I56" s="307"/>
      <c r="J56" s="307"/>
      <c r="K56" s="307"/>
      <c r="L56" s="307"/>
      <c r="M56" s="307"/>
      <c r="N56" s="307"/>
      <c r="O56" s="307"/>
      <c r="P56" s="307"/>
      <c r="Q56" s="307"/>
      <c r="R56" s="308"/>
      <c r="S56" s="313"/>
      <c r="T56" s="314"/>
      <c r="U56" s="317"/>
      <c r="V56" s="31"/>
      <c r="W56" s="31"/>
      <c r="X56" s="15"/>
      <c r="Y56" s="13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9"/>
      <c r="AK56" s="28"/>
      <c r="AL56" s="258"/>
      <c r="AM56" s="108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8"/>
      <c r="AZ56" s="26"/>
      <c r="BA56" s="13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CD56" s="24"/>
      <c r="CE56" s="18"/>
      <c r="CF56" s="23"/>
      <c r="CG56" s="19"/>
      <c r="CH56" s="19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12"/>
      <c r="CT56" s="12"/>
      <c r="CU56" s="12"/>
      <c r="CV56" s="12"/>
      <c r="CW56" s="12"/>
    </row>
    <row r="57" spans="1:101" ht="3.75" customHeight="1">
      <c r="A57" s="107"/>
      <c r="B57" s="324"/>
      <c r="C57" s="325"/>
      <c r="D57" s="325"/>
      <c r="E57" s="325"/>
      <c r="F57" s="325"/>
      <c r="G57" s="325"/>
      <c r="H57" s="326"/>
      <c r="I57" s="309"/>
      <c r="J57" s="309"/>
      <c r="K57" s="309"/>
      <c r="L57" s="309"/>
      <c r="M57" s="309"/>
      <c r="N57" s="309"/>
      <c r="O57" s="309"/>
      <c r="P57" s="309"/>
      <c r="Q57" s="309"/>
      <c r="R57" s="310"/>
      <c r="S57" s="315"/>
      <c r="T57" s="316"/>
      <c r="U57" s="318"/>
      <c r="V57" s="275" t="s">
        <v>286</v>
      </c>
      <c r="W57" s="275"/>
      <c r="X57" s="275"/>
      <c r="Y57" s="275"/>
      <c r="Z57" s="286" t="str">
        <f>IF(ISNUMBER(S54),IF(S54&gt;S60,I54,I60),"")</f>
        <v>Kurilák Rastislav SVK</v>
      </c>
      <c r="AA57" s="287"/>
      <c r="AB57" s="287"/>
      <c r="AC57" s="287"/>
      <c r="AD57" s="287"/>
      <c r="AE57" s="287"/>
      <c r="AF57" s="287"/>
      <c r="AG57" s="287"/>
      <c r="AH57" s="287"/>
      <c r="AI57" s="288"/>
      <c r="AJ57" s="271">
        <v>3</v>
      </c>
      <c r="AK57" s="271"/>
      <c r="AL57" s="258"/>
      <c r="AM57" s="108"/>
      <c r="AN57" s="277" t="s">
        <v>5</v>
      </c>
      <c r="AO57" s="278"/>
      <c r="AP57" s="278"/>
      <c r="AQ57" s="278"/>
      <c r="AR57" s="278"/>
      <c r="AS57" s="278"/>
      <c r="AT57" s="278"/>
      <c r="AU57" s="278"/>
      <c r="AV57" s="278"/>
      <c r="AW57" s="278"/>
      <c r="AX57" s="278"/>
      <c r="AY57" s="279"/>
      <c r="AZ57" s="13"/>
      <c r="BA57" s="13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CD57" s="24"/>
      <c r="CE57" s="18"/>
      <c r="CF57" s="23"/>
      <c r="CG57" s="19"/>
      <c r="CH57" s="19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12"/>
      <c r="CT57" s="12"/>
      <c r="CU57" s="12"/>
      <c r="CV57" s="12"/>
      <c r="CW57" s="12"/>
    </row>
    <row r="58" spans="1:101" ht="3.75" customHeight="1">
      <c r="A58" s="107"/>
      <c r="B58" s="12"/>
      <c r="C58" s="12"/>
      <c r="D58" s="12"/>
      <c r="E58" s="31"/>
      <c r="F58" s="31"/>
      <c r="G58" s="15"/>
      <c r="H58" s="13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124"/>
      <c r="T58" s="28"/>
      <c r="U58" s="318"/>
      <c r="V58" s="275"/>
      <c r="W58" s="275"/>
      <c r="X58" s="275"/>
      <c r="Y58" s="275"/>
      <c r="Z58" s="289"/>
      <c r="AA58" s="263"/>
      <c r="AB58" s="263"/>
      <c r="AC58" s="263"/>
      <c r="AD58" s="263"/>
      <c r="AE58" s="263"/>
      <c r="AF58" s="263"/>
      <c r="AG58" s="263"/>
      <c r="AH58" s="263"/>
      <c r="AI58" s="269"/>
      <c r="AJ58" s="271"/>
      <c r="AK58" s="271"/>
      <c r="AL58" s="258"/>
      <c r="AM58" s="108"/>
      <c r="AN58" s="280"/>
      <c r="AO58" s="281"/>
      <c r="AP58" s="281"/>
      <c r="AQ58" s="281"/>
      <c r="AR58" s="281"/>
      <c r="AS58" s="281"/>
      <c r="AT58" s="281"/>
      <c r="AU58" s="281"/>
      <c r="AV58" s="281"/>
      <c r="AW58" s="281"/>
      <c r="AX58" s="281"/>
      <c r="AY58" s="282"/>
      <c r="AZ58" s="34"/>
      <c r="BA58" s="3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CD58" s="24"/>
      <c r="CE58" s="18"/>
      <c r="CF58" s="23"/>
      <c r="CG58" s="19"/>
      <c r="CH58" s="19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12"/>
      <c r="CT58" s="12"/>
      <c r="CU58" s="12"/>
      <c r="CV58" s="12"/>
      <c r="CW58" s="12"/>
    </row>
    <row r="59" spans="1:101" ht="12" customHeight="1">
      <c r="A59" s="107"/>
      <c r="B59" s="12"/>
      <c r="C59" s="12"/>
      <c r="D59" s="12"/>
      <c r="E59" s="31"/>
      <c r="F59" s="31"/>
      <c r="G59" s="15"/>
      <c r="H59" s="13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124"/>
      <c r="T59" s="28"/>
      <c r="U59" s="318"/>
      <c r="V59" s="275"/>
      <c r="W59" s="275"/>
      <c r="X59" s="275"/>
      <c r="Y59" s="275"/>
      <c r="Z59" s="289"/>
      <c r="AA59" s="263"/>
      <c r="AB59" s="263"/>
      <c r="AC59" s="263"/>
      <c r="AD59" s="263"/>
      <c r="AE59" s="263"/>
      <c r="AF59" s="263"/>
      <c r="AG59" s="263"/>
      <c r="AH59" s="263"/>
      <c r="AI59" s="269"/>
      <c r="AJ59" s="271"/>
      <c r="AK59" s="271"/>
      <c r="AL59" s="26"/>
      <c r="AM59" s="108"/>
      <c r="AN59" s="280"/>
      <c r="AO59" s="281"/>
      <c r="AP59" s="281"/>
      <c r="AQ59" s="281"/>
      <c r="AR59" s="281"/>
      <c r="AS59" s="281"/>
      <c r="AT59" s="281"/>
      <c r="AU59" s="281"/>
      <c r="AV59" s="281"/>
      <c r="AW59" s="281"/>
      <c r="AX59" s="281"/>
      <c r="AY59" s="282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CD59" s="19"/>
      <c r="CE59" s="19"/>
      <c r="CF59" s="20"/>
      <c r="CG59" s="19"/>
      <c r="CH59" s="19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2"/>
      <c r="CT59" s="12"/>
      <c r="CU59" s="12"/>
      <c r="CV59" s="12"/>
      <c r="CW59" s="12"/>
    </row>
    <row r="60" spans="1:101" ht="3.75" customHeight="1">
      <c r="A60" s="105" t="str">
        <f>B60&amp;" "&amp;I60</f>
        <v>1. C Kurilák Rastislav SVK</v>
      </c>
      <c r="B60" s="256" t="s">
        <v>22</v>
      </c>
      <c r="C60" s="256"/>
      <c r="D60" s="256"/>
      <c r="E60" s="256"/>
      <c r="F60" s="256"/>
      <c r="G60" s="256"/>
      <c r="H60" s="256"/>
      <c r="I60" s="305" t="str">
        <f>'BC2'!B25</f>
        <v>Kurilák Rastislav SVK</v>
      </c>
      <c r="J60" s="305"/>
      <c r="K60" s="305"/>
      <c r="L60" s="305"/>
      <c r="M60" s="305"/>
      <c r="N60" s="305"/>
      <c r="O60" s="305"/>
      <c r="P60" s="305"/>
      <c r="Q60" s="305"/>
      <c r="R60" s="306"/>
      <c r="S60" s="311">
        <v>8</v>
      </c>
      <c r="T60" s="312"/>
      <c r="U60" s="318"/>
      <c r="V60" s="275"/>
      <c r="W60" s="275"/>
      <c r="X60" s="275"/>
      <c r="Y60" s="275"/>
      <c r="Z60" s="290"/>
      <c r="AA60" s="291"/>
      <c r="AB60" s="291"/>
      <c r="AC60" s="291"/>
      <c r="AD60" s="291"/>
      <c r="AE60" s="291"/>
      <c r="AF60" s="291"/>
      <c r="AG60" s="291"/>
      <c r="AH60" s="291"/>
      <c r="AI60" s="292"/>
      <c r="AJ60" s="271"/>
      <c r="AK60" s="271"/>
      <c r="AL60" s="26"/>
      <c r="AM60" s="120"/>
      <c r="AN60" s="280"/>
      <c r="AO60" s="281"/>
      <c r="AP60" s="281"/>
      <c r="AQ60" s="281"/>
      <c r="AR60" s="281"/>
      <c r="AS60" s="281"/>
      <c r="AT60" s="281"/>
      <c r="AU60" s="281"/>
      <c r="AV60" s="281"/>
      <c r="AW60" s="281"/>
      <c r="AX60" s="281"/>
      <c r="AY60" s="282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CD60" s="19"/>
      <c r="CE60" s="19"/>
      <c r="CF60" s="20"/>
      <c r="CG60" s="19"/>
      <c r="CH60" s="19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2"/>
      <c r="CT60" s="12"/>
      <c r="CU60" s="12"/>
      <c r="CV60" s="12"/>
      <c r="CW60" s="12"/>
    </row>
    <row r="61" spans="1:101" ht="3.75" customHeight="1">
      <c r="A61" s="107"/>
      <c r="B61" s="256"/>
      <c r="C61" s="256"/>
      <c r="D61" s="256"/>
      <c r="E61" s="256"/>
      <c r="F61" s="256"/>
      <c r="G61" s="256"/>
      <c r="H61" s="256"/>
      <c r="I61" s="307"/>
      <c r="J61" s="307"/>
      <c r="K61" s="307"/>
      <c r="L61" s="307"/>
      <c r="M61" s="307"/>
      <c r="N61" s="307"/>
      <c r="O61" s="307"/>
      <c r="P61" s="307"/>
      <c r="Q61" s="307"/>
      <c r="R61" s="308"/>
      <c r="S61" s="313"/>
      <c r="T61" s="314"/>
      <c r="U61" s="319"/>
      <c r="V61" s="31"/>
      <c r="W61" s="31"/>
      <c r="X61" s="15"/>
      <c r="Y61" s="13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8"/>
      <c r="AL61" s="26"/>
      <c r="AM61" s="108"/>
      <c r="AN61" s="280"/>
      <c r="AO61" s="281"/>
      <c r="AP61" s="281"/>
      <c r="AQ61" s="281"/>
      <c r="AR61" s="281"/>
      <c r="AS61" s="281"/>
      <c r="AT61" s="281"/>
      <c r="AU61" s="281"/>
      <c r="AV61" s="281"/>
      <c r="AW61" s="281"/>
      <c r="AX61" s="281"/>
      <c r="AY61" s="282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CD61" s="19"/>
      <c r="CE61" s="19"/>
      <c r="CF61" s="20"/>
      <c r="CG61" s="19"/>
      <c r="CH61" s="19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2"/>
      <c r="CT61" s="12"/>
      <c r="CU61" s="12"/>
      <c r="CV61" s="12"/>
      <c r="CW61" s="12"/>
    </row>
    <row r="62" spans="1:101" ht="3.75" customHeight="1">
      <c r="A62" s="107"/>
      <c r="B62" s="256"/>
      <c r="C62" s="256"/>
      <c r="D62" s="256"/>
      <c r="E62" s="256"/>
      <c r="F62" s="256"/>
      <c r="G62" s="256"/>
      <c r="H62" s="256"/>
      <c r="I62" s="307"/>
      <c r="J62" s="307"/>
      <c r="K62" s="307"/>
      <c r="L62" s="307"/>
      <c r="M62" s="307"/>
      <c r="N62" s="307"/>
      <c r="O62" s="307"/>
      <c r="P62" s="307"/>
      <c r="Q62" s="307"/>
      <c r="R62" s="308"/>
      <c r="S62" s="313"/>
      <c r="T62" s="314"/>
      <c r="U62" s="108"/>
      <c r="V62" s="31"/>
      <c r="W62" s="31"/>
      <c r="X62" s="13"/>
      <c r="Y62" s="13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8"/>
      <c r="AL62" s="26"/>
      <c r="AM62" s="108"/>
      <c r="AN62" s="280"/>
      <c r="AO62" s="281"/>
      <c r="AP62" s="281"/>
      <c r="AQ62" s="281"/>
      <c r="AR62" s="281"/>
      <c r="AS62" s="281"/>
      <c r="AT62" s="281"/>
      <c r="AU62" s="281"/>
      <c r="AV62" s="281"/>
      <c r="AW62" s="281"/>
      <c r="AX62" s="281"/>
      <c r="AY62" s="282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CD62" s="19"/>
      <c r="CE62" s="19"/>
      <c r="CF62" s="20"/>
      <c r="CG62" s="19"/>
      <c r="CH62" s="19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2"/>
      <c r="CT62" s="12"/>
      <c r="CU62" s="12"/>
      <c r="CV62" s="12"/>
      <c r="CW62" s="12"/>
    </row>
    <row r="63" spans="1:101" ht="3.75" customHeight="1">
      <c r="A63" s="107"/>
      <c r="B63" s="256"/>
      <c r="C63" s="256"/>
      <c r="D63" s="256"/>
      <c r="E63" s="256"/>
      <c r="F63" s="256"/>
      <c r="G63" s="256"/>
      <c r="H63" s="256"/>
      <c r="I63" s="309"/>
      <c r="J63" s="309"/>
      <c r="K63" s="309"/>
      <c r="L63" s="309"/>
      <c r="M63" s="309"/>
      <c r="N63" s="309"/>
      <c r="O63" s="309"/>
      <c r="P63" s="309"/>
      <c r="Q63" s="309"/>
      <c r="R63" s="310"/>
      <c r="S63" s="315"/>
      <c r="T63" s="316"/>
      <c r="U63" s="108"/>
      <c r="V63" s="31"/>
      <c r="W63" s="31"/>
      <c r="X63" s="13"/>
      <c r="Y63" s="13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8"/>
      <c r="AL63" s="26"/>
      <c r="AM63" s="108"/>
      <c r="AN63" s="280"/>
      <c r="AO63" s="281"/>
      <c r="AP63" s="281"/>
      <c r="AQ63" s="281"/>
      <c r="AR63" s="281"/>
      <c r="AS63" s="281"/>
      <c r="AT63" s="281"/>
      <c r="AU63" s="281"/>
      <c r="AV63" s="281"/>
      <c r="AW63" s="281"/>
      <c r="AX63" s="281"/>
      <c r="AY63" s="282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CD63" s="19"/>
      <c r="CE63" s="19"/>
      <c r="CF63" s="20"/>
      <c r="CG63" s="19"/>
      <c r="CH63" s="19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2"/>
      <c r="CT63" s="12"/>
      <c r="CU63" s="12"/>
      <c r="CV63" s="12"/>
      <c r="CW63" s="12"/>
    </row>
    <row r="64" spans="1:101" ht="3.75" customHeight="1">
      <c r="A64" s="107"/>
      <c r="B64" s="12"/>
      <c r="C64" s="12"/>
      <c r="D64" s="12"/>
      <c r="E64" s="12"/>
      <c r="F64" s="12"/>
      <c r="G64" s="13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13"/>
      <c r="S64" s="13"/>
      <c r="T64" s="13"/>
      <c r="U64" s="109"/>
      <c r="V64" s="13"/>
      <c r="W64" s="30"/>
      <c r="X64" s="13"/>
      <c r="Y64" s="13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8"/>
      <c r="AL64" s="26"/>
      <c r="AM64" s="108"/>
      <c r="AN64" s="280"/>
      <c r="AO64" s="281"/>
      <c r="AP64" s="281"/>
      <c r="AQ64" s="281"/>
      <c r="AR64" s="281"/>
      <c r="AS64" s="281"/>
      <c r="AT64" s="281"/>
      <c r="AU64" s="281"/>
      <c r="AV64" s="281"/>
      <c r="AW64" s="281"/>
      <c r="AX64" s="281"/>
      <c r="AY64" s="282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20"/>
      <c r="CG64" s="19"/>
      <c r="CH64" s="19"/>
      <c r="CI64" s="18"/>
      <c r="CJ64" s="18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</row>
    <row r="65" spans="2:101" ht="3.75" customHeight="1">
      <c r="B65" s="15"/>
      <c r="C65" s="15"/>
      <c r="D65" s="15"/>
      <c r="E65" s="15"/>
      <c r="F65" s="15"/>
      <c r="G65" s="15"/>
      <c r="H65" s="15"/>
      <c r="I65" s="27"/>
      <c r="J65" s="15"/>
      <c r="K65" s="15"/>
      <c r="L65" s="15"/>
      <c r="M65" s="15"/>
      <c r="N65" s="15"/>
      <c r="O65" s="15"/>
      <c r="P65" s="15"/>
      <c r="Q65" s="27"/>
      <c r="R65" s="15"/>
      <c r="S65" s="15"/>
      <c r="T65" s="15"/>
      <c r="U65" s="105"/>
      <c r="V65" s="15"/>
      <c r="W65" s="15"/>
      <c r="X65" s="15"/>
      <c r="Y65" s="26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8"/>
      <c r="AL65" s="26"/>
      <c r="AM65" s="108"/>
      <c r="AN65" s="280"/>
      <c r="AO65" s="281"/>
      <c r="AP65" s="281"/>
      <c r="AQ65" s="281"/>
      <c r="AR65" s="281"/>
      <c r="AS65" s="281"/>
      <c r="AT65" s="281"/>
      <c r="AU65" s="281"/>
      <c r="AV65" s="281"/>
      <c r="AW65" s="281"/>
      <c r="AX65" s="281"/>
      <c r="AY65" s="282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20"/>
      <c r="CG65" s="19"/>
      <c r="CH65" s="19"/>
      <c r="CI65" s="18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</row>
    <row r="66" spans="2:101" ht="3.75" customHeight="1">
      <c r="B66" s="15"/>
      <c r="C66" s="15"/>
      <c r="D66" s="15"/>
      <c r="E66" s="15"/>
      <c r="F66" s="15"/>
      <c r="G66" s="15"/>
      <c r="H66" s="15"/>
      <c r="I66" s="17"/>
      <c r="J66" s="15"/>
      <c r="K66" s="15"/>
      <c r="L66" s="15"/>
      <c r="M66" s="15"/>
      <c r="N66" s="15"/>
      <c r="O66" s="15"/>
      <c r="P66" s="15"/>
      <c r="Q66" s="17"/>
      <c r="R66" s="15"/>
      <c r="S66" s="15"/>
      <c r="T66" s="15"/>
      <c r="U66" s="105"/>
      <c r="V66" s="15"/>
      <c r="W66" s="15"/>
      <c r="X66" s="15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3"/>
      <c r="AM66" s="108"/>
      <c r="AN66" s="280"/>
      <c r="AO66" s="281"/>
      <c r="AP66" s="281"/>
      <c r="AQ66" s="281"/>
      <c r="AR66" s="281"/>
      <c r="AS66" s="281"/>
      <c r="AT66" s="281"/>
      <c r="AU66" s="281"/>
      <c r="AV66" s="281"/>
      <c r="AW66" s="281"/>
      <c r="AX66" s="281"/>
      <c r="AY66" s="282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20"/>
      <c r="CG66" s="19"/>
      <c r="CH66" s="19"/>
      <c r="CI66" s="18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</row>
    <row r="67" spans="2:101" ht="3.75" customHeight="1">
      <c r="B67" s="15"/>
      <c r="C67" s="15"/>
      <c r="D67" s="15"/>
      <c r="E67" s="15"/>
      <c r="F67" s="15"/>
      <c r="G67" s="15"/>
      <c r="H67" s="15"/>
      <c r="I67" s="17"/>
      <c r="J67" s="15"/>
      <c r="K67" s="15"/>
      <c r="L67" s="15"/>
      <c r="M67" s="15"/>
      <c r="N67" s="15"/>
      <c r="O67" s="15"/>
      <c r="P67" s="15"/>
      <c r="Q67" s="17"/>
      <c r="R67" s="15"/>
      <c r="S67" s="15"/>
      <c r="T67" s="15"/>
      <c r="U67" s="105"/>
      <c r="V67" s="15"/>
      <c r="W67" s="15"/>
      <c r="X67" s="15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3"/>
      <c r="AM67" s="108"/>
      <c r="AN67" s="280"/>
      <c r="AO67" s="281"/>
      <c r="AP67" s="281"/>
      <c r="AQ67" s="281"/>
      <c r="AR67" s="281"/>
      <c r="AS67" s="281"/>
      <c r="AT67" s="281"/>
      <c r="AU67" s="281"/>
      <c r="AV67" s="281"/>
      <c r="AW67" s="281"/>
      <c r="AX67" s="281"/>
      <c r="AY67" s="282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20"/>
      <c r="CG67" s="19"/>
      <c r="CH67" s="19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</row>
    <row r="68" spans="2:101" ht="3.75" customHeight="1">
      <c r="B68" s="15"/>
      <c r="C68" s="15"/>
      <c r="D68" s="15"/>
      <c r="E68" s="15"/>
      <c r="F68" s="15"/>
      <c r="G68" s="15"/>
      <c r="H68" s="15"/>
      <c r="I68" s="17"/>
      <c r="J68" s="15"/>
      <c r="K68" s="15"/>
      <c r="L68" s="15"/>
      <c r="M68" s="15"/>
      <c r="N68" s="15"/>
      <c r="O68" s="15"/>
      <c r="P68" s="15"/>
      <c r="Q68" s="17"/>
      <c r="R68" s="15"/>
      <c r="S68" s="15"/>
      <c r="T68" s="15"/>
      <c r="U68" s="105"/>
      <c r="V68" s="15"/>
      <c r="W68" s="15"/>
      <c r="X68" s="15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3"/>
      <c r="AM68" s="108"/>
      <c r="AN68" s="283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5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20"/>
      <c r="CG68" s="19"/>
      <c r="CH68" s="19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</row>
    <row r="69" spans="7:101" ht="3.75" customHeight="1">
      <c r="G69" s="15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N69" s="272" t="s">
        <v>74</v>
      </c>
      <c r="AO69" s="272"/>
      <c r="AP69" s="272"/>
      <c r="AQ69" s="272"/>
      <c r="AR69" s="272"/>
      <c r="AS69" s="272"/>
      <c r="AT69" s="272"/>
      <c r="AU69" s="272"/>
      <c r="AV69" s="272"/>
      <c r="AW69" s="272"/>
      <c r="AX69" s="272"/>
      <c r="AY69" s="272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20"/>
      <c r="CG69" s="19"/>
      <c r="CH69" s="19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</row>
    <row r="70" spans="7:101" ht="3.75" customHeight="1">
      <c r="G70" s="26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27"/>
      <c r="AK70" s="14"/>
      <c r="AL70" s="14"/>
      <c r="AN70" s="272"/>
      <c r="AO70" s="272"/>
      <c r="AP70" s="272"/>
      <c r="AQ70" s="272"/>
      <c r="AR70" s="272"/>
      <c r="AS70" s="272"/>
      <c r="AT70" s="272"/>
      <c r="AU70" s="272"/>
      <c r="AV70" s="272"/>
      <c r="AW70" s="272"/>
      <c r="AX70" s="272"/>
      <c r="AY70" s="272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20"/>
      <c r="CG70" s="19"/>
      <c r="CH70" s="19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</row>
    <row r="71" spans="7:101" ht="3.75" customHeight="1">
      <c r="G71" s="26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27"/>
      <c r="AK71" s="14"/>
      <c r="AL71" s="14"/>
      <c r="AN71" s="272"/>
      <c r="AO71" s="272"/>
      <c r="AP71" s="272"/>
      <c r="AQ71" s="272"/>
      <c r="AR71" s="272"/>
      <c r="AS71" s="272"/>
      <c r="AT71" s="272"/>
      <c r="AU71" s="272"/>
      <c r="AV71" s="272"/>
      <c r="AW71" s="272"/>
      <c r="AX71" s="272"/>
      <c r="AY71" s="272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20"/>
      <c r="CG71" s="19"/>
      <c r="CH71" s="19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</row>
    <row r="72" spans="7:101" ht="3.75" customHeight="1">
      <c r="G72" s="15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27"/>
      <c r="AK72" s="14"/>
      <c r="AL72" s="14"/>
      <c r="AN72" s="272"/>
      <c r="AO72" s="272"/>
      <c r="AP72" s="272"/>
      <c r="AQ72" s="272"/>
      <c r="AR72" s="272"/>
      <c r="AS72" s="272"/>
      <c r="AT72" s="272"/>
      <c r="AU72" s="272"/>
      <c r="AV72" s="272"/>
      <c r="AW72" s="272"/>
      <c r="AX72" s="272"/>
      <c r="AY72" s="272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20"/>
      <c r="CG72" s="19"/>
      <c r="CH72" s="19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</row>
    <row r="73" spans="1:101" ht="3.75" customHeight="1">
      <c r="A73" s="104" t="str">
        <f>B73&amp;" "&amp;N73</f>
        <v>3rd place finalist 1 Mezík Róbert SVK</v>
      </c>
      <c r="B73" s="259" t="s">
        <v>77</v>
      </c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1"/>
      <c r="N73" s="256" t="str">
        <f>IF(ISNUMBER(AJ21),IF(AJ21&gt;AJ33,Z33,Z21),"")</f>
        <v>Mezík Róbert SVK</v>
      </c>
      <c r="O73" s="256"/>
      <c r="P73" s="256"/>
      <c r="Q73" s="256"/>
      <c r="R73" s="256"/>
      <c r="S73" s="256"/>
      <c r="T73" s="256"/>
      <c r="U73" s="256"/>
      <c r="V73" s="271">
        <v>5</v>
      </c>
      <c r="W73" s="271"/>
      <c r="X73" s="26"/>
      <c r="Y73" s="26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27"/>
      <c r="AK73" s="14"/>
      <c r="AL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5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20"/>
      <c r="CG73" s="19"/>
      <c r="CH73" s="19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</row>
    <row r="74" spans="2:101" ht="3.75" customHeight="1">
      <c r="B74" s="262"/>
      <c r="C74" s="263"/>
      <c r="D74" s="263"/>
      <c r="E74" s="263"/>
      <c r="F74" s="263"/>
      <c r="G74" s="263"/>
      <c r="H74" s="263"/>
      <c r="I74" s="263"/>
      <c r="J74" s="263"/>
      <c r="K74" s="263"/>
      <c r="L74" s="263"/>
      <c r="M74" s="264"/>
      <c r="N74" s="256"/>
      <c r="O74" s="256"/>
      <c r="P74" s="256"/>
      <c r="Q74" s="256"/>
      <c r="R74" s="256"/>
      <c r="S74" s="256"/>
      <c r="T74" s="256"/>
      <c r="U74" s="256"/>
      <c r="V74" s="271"/>
      <c r="W74" s="271"/>
      <c r="X74" s="25"/>
      <c r="Y74" s="13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27"/>
      <c r="AK74" s="14"/>
      <c r="AL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5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20"/>
      <c r="CG74" s="19"/>
      <c r="CH74" s="19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</row>
    <row r="75" spans="2:101" ht="3.75" customHeight="1">
      <c r="B75" s="262"/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4"/>
      <c r="N75" s="256"/>
      <c r="O75" s="256"/>
      <c r="P75" s="256"/>
      <c r="Q75" s="256"/>
      <c r="R75" s="256"/>
      <c r="S75" s="256"/>
      <c r="T75" s="256"/>
      <c r="U75" s="256"/>
      <c r="V75" s="271"/>
      <c r="W75" s="271"/>
      <c r="X75" s="273"/>
      <c r="Y75" s="13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27"/>
      <c r="AK75" s="14"/>
      <c r="AL75" s="14"/>
      <c r="AN75" s="14"/>
      <c r="AO75" s="14"/>
      <c r="AP75" s="14"/>
      <c r="AQ75" s="14"/>
      <c r="AR75" s="14"/>
      <c r="AS75" s="14"/>
      <c r="AT75" s="14"/>
      <c r="AU75" s="246"/>
      <c r="AV75" s="246"/>
      <c r="AW75" s="246"/>
      <c r="AX75" s="246"/>
      <c r="AY75" s="246"/>
      <c r="AZ75" s="246"/>
      <c r="BA75" s="246"/>
      <c r="BB75" s="246"/>
      <c r="BC75" s="246"/>
      <c r="BD75" s="246"/>
      <c r="BE75" s="246"/>
      <c r="BF75" s="246"/>
      <c r="BG75" s="246"/>
      <c r="BH75" s="246"/>
      <c r="BI75" s="246"/>
      <c r="BJ75" s="246"/>
      <c r="BK75" s="246"/>
      <c r="BL75" s="246"/>
      <c r="BM75" s="246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20"/>
      <c r="CG75" s="19"/>
      <c r="CH75" s="19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</row>
    <row r="76" spans="2:101" ht="3.75" customHeight="1">
      <c r="B76" s="265"/>
      <c r="C76" s="266"/>
      <c r="D76" s="266"/>
      <c r="E76" s="266"/>
      <c r="F76" s="266"/>
      <c r="G76" s="266"/>
      <c r="H76" s="266"/>
      <c r="I76" s="266"/>
      <c r="J76" s="266"/>
      <c r="K76" s="266"/>
      <c r="L76" s="266"/>
      <c r="M76" s="267"/>
      <c r="N76" s="256"/>
      <c r="O76" s="256"/>
      <c r="P76" s="256"/>
      <c r="Q76" s="256"/>
      <c r="R76" s="256"/>
      <c r="S76" s="256"/>
      <c r="T76" s="256"/>
      <c r="U76" s="256"/>
      <c r="V76" s="271"/>
      <c r="W76" s="271"/>
      <c r="X76" s="273"/>
      <c r="Y76" s="13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3"/>
      <c r="AK76" s="14"/>
      <c r="AL76" s="14"/>
      <c r="AN76" s="14"/>
      <c r="AO76" s="14"/>
      <c r="AP76" s="14"/>
      <c r="AQ76" s="14"/>
      <c r="AR76" s="14"/>
      <c r="AS76" s="14"/>
      <c r="AT76" s="14"/>
      <c r="AU76" s="246"/>
      <c r="AV76" s="246"/>
      <c r="AW76" s="246"/>
      <c r="AX76" s="246"/>
      <c r="AY76" s="246"/>
      <c r="AZ76" s="246"/>
      <c r="BA76" s="246"/>
      <c r="BB76" s="246"/>
      <c r="BC76" s="246"/>
      <c r="BD76" s="246"/>
      <c r="BE76" s="246"/>
      <c r="BF76" s="246"/>
      <c r="BG76" s="246"/>
      <c r="BH76" s="246"/>
      <c r="BI76" s="246"/>
      <c r="BJ76" s="246"/>
      <c r="BK76" s="246"/>
      <c r="BL76" s="246"/>
      <c r="BM76" s="246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20"/>
      <c r="CG76" s="19"/>
      <c r="CH76" s="19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</row>
    <row r="77" spans="7:101" ht="3.75" customHeight="1">
      <c r="G77" s="26"/>
      <c r="H77" s="14"/>
      <c r="I77" s="14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09"/>
      <c r="V77" s="13"/>
      <c r="W77" s="13"/>
      <c r="X77" s="273"/>
      <c r="Y77" s="13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13"/>
      <c r="AK77" s="14"/>
      <c r="AL77" s="14"/>
      <c r="AN77" s="14"/>
      <c r="AO77" s="14"/>
      <c r="AP77" s="14"/>
      <c r="AQ77" s="14"/>
      <c r="AR77" s="14"/>
      <c r="AS77" s="14"/>
      <c r="AT77" s="14"/>
      <c r="AU77" s="246"/>
      <c r="AV77" s="246"/>
      <c r="AW77" s="246"/>
      <c r="AX77" s="246"/>
      <c r="AY77" s="246"/>
      <c r="AZ77" s="246"/>
      <c r="BA77" s="246"/>
      <c r="BB77" s="246"/>
      <c r="BC77" s="246"/>
      <c r="BD77" s="246"/>
      <c r="BE77" s="246"/>
      <c r="BF77" s="246"/>
      <c r="BG77" s="246"/>
      <c r="BH77" s="246"/>
      <c r="BI77" s="246"/>
      <c r="BJ77" s="246"/>
      <c r="BK77" s="246"/>
      <c r="BL77" s="246"/>
      <c r="BM77" s="246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20"/>
      <c r="CG77" s="19"/>
      <c r="CH77" s="19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</row>
    <row r="78" spans="7:101" ht="3.75" customHeight="1">
      <c r="G78" s="15"/>
      <c r="H78" s="14"/>
      <c r="I78" s="14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09"/>
      <c r="V78" s="13"/>
      <c r="W78" s="13"/>
      <c r="X78" s="131"/>
      <c r="Y78" s="13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13"/>
      <c r="AK78" s="14"/>
      <c r="AL78" s="14"/>
      <c r="AN78" s="14"/>
      <c r="AO78" s="14"/>
      <c r="AP78" s="14"/>
      <c r="AQ78" s="14"/>
      <c r="AR78" s="14"/>
      <c r="AS78" s="14"/>
      <c r="AT78" s="14"/>
      <c r="AU78" s="246"/>
      <c r="AV78" s="246"/>
      <c r="AW78" s="246"/>
      <c r="AX78" s="246"/>
      <c r="AY78" s="246"/>
      <c r="AZ78" s="246"/>
      <c r="BA78" s="246"/>
      <c r="BB78" s="246"/>
      <c r="BC78" s="246"/>
      <c r="BD78" s="246"/>
      <c r="BE78" s="246"/>
      <c r="BF78" s="246"/>
      <c r="BG78" s="246"/>
      <c r="BH78" s="246"/>
      <c r="BI78" s="246"/>
      <c r="BJ78" s="246"/>
      <c r="BK78" s="246"/>
      <c r="BL78" s="246"/>
      <c r="BM78" s="246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20"/>
      <c r="CG78" s="24"/>
      <c r="CH78" s="19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</row>
    <row r="79" spans="7:101" ht="3.75" customHeight="1">
      <c r="G79" s="15"/>
      <c r="H79" s="247" t="s">
        <v>76</v>
      </c>
      <c r="I79" s="248"/>
      <c r="J79" s="248"/>
      <c r="K79" s="248"/>
      <c r="L79" s="248"/>
      <c r="M79" s="248"/>
      <c r="N79" s="248"/>
      <c r="O79" s="248"/>
      <c r="P79" s="248"/>
      <c r="Q79" s="248"/>
      <c r="R79" s="248"/>
      <c r="S79" s="248"/>
      <c r="T79" s="248"/>
      <c r="U79" s="249"/>
      <c r="V79" s="14"/>
      <c r="W79" s="14"/>
      <c r="X79" s="131"/>
      <c r="Y79" s="13"/>
      <c r="Z79" s="259" t="str">
        <f>N85</f>
        <v>Rombouts Francis  BEL</v>
      </c>
      <c r="AA79" s="260"/>
      <c r="AB79" s="260"/>
      <c r="AC79" s="260"/>
      <c r="AD79" s="260"/>
      <c r="AE79" s="260"/>
      <c r="AF79" s="260"/>
      <c r="AG79" s="260"/>
      <c r="AH79" s="260"/>
      <c r="AI79" s="260"/>
      <c r="AJ79" s="261"/>
      <c r="AK79" s="14"/>
      <c r="AL79" s="14"/>
      <c r="AN79" s="14"/>
      <c r="AO79" s="14"/>
      <c r="AP79" s="14"/>
      <c r="AQ79" s="14"/>
      <c r="AR79" s="14"/>
      <c r="AS79" s="14"/>
      <c r="AT79" s="14"/>
      <c r="AU79" s="22"/>
      <c r="AV79" s="22"/>
      <c r="AW79" s="22"/>
      <c r="AX79" s="22"/>
      <c r="AY79" s="22"/>
      <c r="AZ79" s="22"/>
      <c r="BA79" s="22"/>
      <c r="BB79" s="22"/>
      <c r="BC79" s="22"/>
      <c r="BD79" s="26"/>
      <c r="BE79" s="26"/>
      <c r="BF79" s="26"/>
      <c r="BG79" s="26"/>
      <c r="BH79" s="26"/>
      <c r="BI79" s="13"/>
      <c r="BJ79" s="14"/>
      <c r="BK79" s="14"/>
      <c r="BL79" s="14"/>
      <c r="BM79" s="14"/>
      <c r="BZ79" s="24"/>
      <c r="CA79" s="24"/>
      <c r="CB79" s="24"/>
      <c r="CC79" s="24"/>
      <c r="CD79" s="24"/>
      <c r="CE79" s="23"/>
      <c r="CF79" s="23"/>
      <c r="CG79" s="24"/>
      <c r="CH79" s="19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</row>
    <row r="80" spans="7:101" ht="3.75" customHeight="1">
      <c r="G80" s="15"/>
      <c r="H80" s="250"/>
      <c r="I80" s="251"/>
      <c r="J80" s="251"/>
      <c r="K80" s="251"/>
      <c r="L80" s="251"/>
      <c r="M80" s="251"/>
      <c r="N80" s="251"/>
      <c r="O80" s="251"/>
      <c r="P80" s="251"/>
      <c r="Q80" s="251"/>
      <c r="R80" s="251"/>
      <c r="S80" s="251"/>
      <c r="T80" s="251"/>
      <c r="U80" s="252"/>
      <c r="V80" s="14"/>
      <c r="W80" s="14"/>
      <c r="X80" s="131"/>
      <c r="Y80" s="25"/>
      <c r="Z80" s="262"/>
      <c r="AA80" s="263"/>
      <c r="AB80" s="263"/>
      <c r="AC80" s="263"/>
      <c r="AD80" s="263"/>
      <c r="AE80" s="263"/>
      <c r="AF80" s="263"/>
      <c r="AG80" s="263"/>
      <c r="AH80" s="263"/>
      <c r="AI80" s="263"/>
      <c r="AJ80" s="264"/>
      <c r="AK80" s="14"/>
      <c r="AL80" s="14"/>
      <c r="AN80" s="14"/>
      <c r="AO80" s="14"/>
      <c r="AP80" s="14"/>
      <c r="AQ80" s="14"/>
      <c r="AR80" s="14"/>
      <c r="AS80" s="14"/>
      <c r="AT80" s="14"/>
      <c r="AU80" s="257"/>
      <c r="AV80" s="257"/>
      <c r="AW80" s="257"/>
      <c r="AX80" s="257"/>
      <c r="AY80" s="257"/>
      <c r="AZ80" s="257"/>
      <c r="BA80" s="257"/>
      <c r="BB80" s="257"/>
      <c r="BC80" s="257"/>
      <c r="BD80" s="257"/>
      <c r="BE80" s="257"/>
      <c r="BF80" s="257"/>
      <c r="BG80" s="257"/>
      <c r="BH80" s="257"/>
      <c r="BI80" s="257"/>
      <c r="BJ80" s="257"/>
      <c r="BK80" s="257"/>
      <c r="BL80" s="257"/>
      <c r="BM80" s="257"/>
      <c r="BZ80" s="24"/>
      <c r="CA80" s="24"/>
      <c r="CB80" s="24"/>
      <c r="CC80" s="24"/>
      <c r="CD80" s="24"/>
      <c r="CE80" s="23"/>
      <c r="CF80" s="23"/>
      <c r="CG80" s="24"/>
      <c r="CH80" s="19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</row>
    <row r="81" spans="7:101" ht="15" customHeight="1">
      <c r="G81" s="15"/>
      <c r="H81" s="250"/>
      <c r="I81" s="251"/>
      <c r="J81" s="251"/>
      <c r="K81" s="251"/>
      <c r="L81" s="251"/>
      <c r="M81" s="251"/>
      <c r="N81" s="251"/>
      <c r="O81" s="251"/>
      <c r="P81" s="251"/>
      <c r="Q81" s="251"/>
      <c r="R81" s="251"/>
      <c r="S81" s="251"/>
      <c r="T81" s="251"/>
      <c r="U81" s="252"/>
      <c r="V81" s="14"/>
      <c r="W81" s="14"/>
      <c r="X81" s="131"/>
      <c r="Y81" s="13"/>
      <c r="Z81" s="262"/>
      <c r="AA81" s="263"/>
      <c r="AB81" s="263"/>
      <c r="AC81" s="263"/>
      <c r="AD81" s="263"/>
      <c r="AE81" s="263"/>
      <c r="AF81" s="263"/>
      <c r="AG81" s="263"/>
      <c r="AH81" s="263"/>
      <c r="AI81" s="263"/>
      <c r="AJ81" s="264"/>
      <c r="AK81" s="14"/>
      <c r="AL81" s="14"/>
      <c r="AN81" s="14"/>
      <c r="AO81" s="14"/>
      <c r="AP81" s="14"/>
      <c r="AQ81" s="14"/>
      <c r="AR81" s="14"/>
      <c r="AS81" s="14"/>
      <c r="AT81" s="14"/>
      <c r="AU81" s="257"/>
      <c r="AV81" s="257"/>
      <c r="AW81" s="257"/>
      <c r="AX81" s="257"/>
      <c r="AY81" s="257"/>
      <c r="AZ81" s="257"/>
      <c r="BA81" s="257"/>
      <c r="BB81" s="257"/>
      <c r="BC81" s="257"/>
      <c r="BD81" s="257"/>
      <c r="BE81" s="257"/>
      <c r="BF81" s="257"/>
      <c r="BG81" s="257"/>
      <c r="BH81" s="257"/>
      <c r="BI81" s="257"/>
      <c r="BJ81" s="257"/>
      <c r="BK81" s="257"/>
      <c r="BL81" s="257"/>
      <c r="BM81" s="257"/>
      <c r="BZ81" s="24"/>
      <c r="CA81" s="24"/>
      <c r="CB81" s="24"/>
      <c r="CC81" s="24"/>
      <c r="CD81" s="24"/>
      <c r="CE81" s="23"/>
      <c r="CF81" s="23"/>
      <c r="CG81" s="19"/>
      <c r="CH81" s="19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2"/>
      <c r="CT81" s="12"/>
      <c r="CU81" s="12"/>
      <c r="CV81" s="12"/>
      <c r="CW81" s="12"/>
    </row>
    <row r="82" spans="7:101" ht="3.75" customHeight="1">
      <c r="G82" s="15"/>
      <c r="H82" s="253"/>
      <c r="I82" s="254"/>
      <c r="J82" s="254"/>
      <c r="K82" s="254"/>
      <c r="L82" s="254"/>
      <c r="M82" s="254"/>
      <c r="N82" s="254"/>
      <c r="O82" s="254"/>
      <c r="P82" s="254"/>
      <c r="Q82" s="254"/>
      <c r="R82" s="254"/>
      <c r="S82" s="254"/>
      <c r="T82" s="254"/>
      <c r="U82" s="255"/>
      <c r="V82" s="14"/>
      <c r="W82" s="14"/>
      <c r="X82" s="131"/>
      <c r="Y82" s="13"/>
      <c r="Z82" s="265"/>
      <c r="AA82" s="266"/>
      <c r="AB82" s="266"/>
      <c r="AC82" s="266"/>
      <c r="AD82" s="266"/>
      <c r="AE82" s="266"/>
      <c r="AF82" s="266"/>
      <c r="AG82" s="266"/>
      <c r="AH82" s="266"/>
      <c r="AI82" s="266"/>
      <c r="AJ82" s="267"/>
      <c r="AK82" s="14"/>
      <c r="AL82" s="14"/>
      <c r="AN82" s="14"/>
      <c r="AO82" s="14"/>
      <c r="AP82" s="14"/>
      <c r="AQ82" s="14"/>
      <c r="AR82" s="14"/>
      <c r="AS82" s="14"/>
      <c r="AT82" s="14"/>
      <c r="AU82" s="257"/>
      <c r="AV82" s="257"/>
      <c r="AW82" s="257"/>
      <c r="AX82" s="257"/>
      <c r="AY82" s="257"/>
      <c r="AZ82" s="257"/>
      <c r="BA82" s="257"/>
      <c r="BB82" s="257"/>
      <c r="BC82" s="257"/>
      <c r="BD82" s="257"/>
      <c r="BE82" s="257"/>
      <c r="BF82" s="257"/>
      <c r="BG82" s="257"/>
      <c r="BH82" s="257"/>
      <c r="BI82" s="257"/>
      <c r="BJ82" s="257"/>
      <c r="BK82" s="257"/>
      <c r="BL82" s="257"/>
      <c r="BM82" s="257"/>
      <c r="CF82" s="23"/>
      <c r="CG82" s="19"/>
      <c r="CH82" s="19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2"/>
      <c r="CT82" s="12"/>
      <c r="CU82" s="12"/>
      <c r="CV82" s="12"/>
      <c r="CW82" s="12"/>
    </row>
    <row r="83" spans="7:101" ht="3.75" customHeight="1">
      <c r="G83" s="15"/>
      <c r="H83" s="14"/>
      <c r="I83" s="14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09"/>
      <c r="V83" s="13"/>
      <c r="W83" s="13"/>
      <c r="X83" s="131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4"/>
      <c r="AK83" s="14"/>
      <c r="AL83" s="14"/>
      <c r="AN83" s="14"/>
      <c r="AO83" s="14"/>
      <c r="AP83" s="14"/>
      <c r="AQ83" s="14"/>
      <c r="AR83" s="14"/>
      <c r="AS83" s="14"/>
      <c r="AT83" s="14"/>
      <c r="AU83" s="257"/>
      <c r="AV83" s="257"/>
      <c r="AW83" s="257"/>
      <c r="AX83" s="257"/>
      <c r="AY83" s="257"/>
      <c r="AZ83" s="257"/>
      <c r="BA83" s="257"/>
      <c r="BB83" s="257"/>
      <c r="BC83" s="257"/>
      <c r="BD83" s="257"/>
      <c r="BE83" s="257"/>
      <c r="BF83" s="257"/>
      <c r="BG83" s="257"/>
      <c r="BH83" s="257"/>
      <c r="BI83" s="257"/>
      <c r="BJ83" s="257"/>
      <c r="BK83" s="257"/>
      <c r="BL83" s="257"/>
      <c r="BM83" s="257"/>
      <c r="CF83" s="20"/>
      <c r="CG83" s="19"/>
      <c r="CH83" s="19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2"/>
      <c r="CT83" s="12"/>
      <c r="CU83" s="12"/>
      <c r="CV83" s="12"/>
      <c r="CW83" s="12"/>
    </row>
    <row r="84" spans="7:101" ht="3.75" customHeight="1">
      <c r="G84" s="15"/>
      <c r="H84" s="14"/>
      <c r="I84" s="14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09"/>
      <c r="V84" s="13"/>
      <c r="W84" s="13"/>
      <c r="X84" s="258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4"/>
      <c r="AK84" s="14"/>
      <c r="AL84" s="14"/>
      <c r="AN84" s="14"/>
      <c r="AO84" s="14"/>
      <c r="AP84" s="14"/>
      <c r="AQ84" s="14"/>
      <c r="AR84" s="14"/>
      <c r="AS84" s="14"/>
      <c r="AT84" s="14"/>
      <c r="AU84" s="22"/>
      <c r="AV84" s="22"/>
      <c r="AW84" s="22"/>
      <c r="AX84" s="22"/>
      <c r="AY84" s="22"/>
      <c r="AZ84" s="21"/>
      <c r="BA84" s="21"/>
      <c r="BB84" s="21"/>
      <c r="BC84" s="21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CF84" s="20"/>
      <c r="CG84" s="19"/>
      <c r="CH84" s="19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2"/>
      <c r="CT84" s="12"/>
      <c r="CU84" s="12"/>
      <c r="CV84" s="12"/>
      <c r="CW84" s="12"/>
    </row>
    <row r="85" spans="1:101" ht="3.75" customHeight="1">
      <c r="A85" s="104" t="str">
        <f>B85&amp;" "&amp;N85</f>
        <v>3rd place finalist 2 Rombouts Francis  BEL</v>
      </c>
      <c r="B85" s="259" t="s">
        <v>78</v>
      </c>
      <c r="C85" s="260"/>
      <c r="D85" s="260"/>
      <c r="E85" s="260"/>
      <c r="F85" s="260"/>
      <c r="G85" s="260"/>
      <c r="H85" s="260"/>
      <c r="I85" s="260"/>
      <c r="J85" s="260"/>
      <c r="K85" s="260"/>
      <c r="L85" s="260"/>
      <c r="M85" s="261"/>
      <c r="N85" s="259" t="str">
        <f>IF(ISNUMBER(AJ45),IF(AJ45&gt;AJ57,Z57,Z45),"")</f>
        <v>Rombouts Francis  BEL</v>
      </c>
      <c r="O85" s="260"/>
      <c r="P85" s="260"/>
      <c r="Q85" s="260"/>
      <c r="R85" s="260"/>
      <c r="S85" s="260"/>
      <c r="T85" s="260"/>
      <c r="U85" s="268"/>
      <c r="V85" s="271">
        <v>6</v>
      </c>
      <c r="W85" s="271"/>
      <c r="X85" s="258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4"/>
      <c r="AK85" s="14"/>
      <c r="AL85" s="14"/>
      <c r="AN85" s="14"/>
      <c r="AO85" s="14"/>
      <c r="AP85" s="14"/>
      <c r="AQ85" s="14"/>
      <c r="AR85" s="14"/>
      <c r="AS85" s="14"/>
      <c r="AT85" s="14"/>
      <c r="AU85" s="257"/>
      <c r="AV85" s="257"/>
      <c r="AW85" s="257"/>
      <c r="AX85" s="257"/>
      <c r="AY85" s="257"/>
      <c r="AZ85" s="257"/>
      <c r="BA85" s="257"/>
      <c r="BB85" s="257"/>
      <c r="BC85" s="257"/>
      <c r="BD85" s="245"/>
      <c r="BE85" s="245"/>
      <c r="BF85" s="245"/>
      <c r="BG85" s="245"/>
      <c r="BH85" s="245"/>
      <c r="BI85" s="245"/>
      <c r="BJ85" s="245"/>
      <c r="BK85" s="245"/>
      <c r="BL85" s="245"/>
      <c r="BM85" s="245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</row>
    <row r="86" spans="2:101" ht="3.75" customHeight="1">
      <c r="B86" s="262"/>
      <c r="C86" s="263"/>
      <c r="D86" s="263"/>
      <c r="E86" s="263"/>
      <c r="F86" s="263"/>
      <c r="G86" s="263"/>
      <c r="H86" s="263"/>
      <c r="I86" s="263"/>
      <c r="J86" s="263"/>
      <c r="K86" s="263"/>
      <c r="L86" s="263"/>
      <c r="M86" s="264"/>
      <c r="N86" s="262"/>
      <c r="O86" s="263"/>
      <c r="P86" s="263"/>
      <c r="Q86" s="263"/>
      <c r="R86" s="263"/>
      <c r="S86" s="263"/>
      <c r="T86" s="263"/>
      <c r="U86" s="269"/>
      <c r="V86" s="271"/>
      <c r="W86" s="271"/>
      <c r="X86" s="258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4"/>
      <c r="AK86" s="14"/>
      <c r="AL86" s="14"/>
      <c r="AN86" s="14"/>
      <c r="AO86" s="14"/>
      <c r="AP86" s="14"/>
      <c r="AQ86" s="14"/>
      <c r="AR86" s="14"/>
      <c r="AS86" s="14"/>
      <c r="AT86" s="14"/>
      <c r="AU86" s="257"/>
      <c r="AV86" s="257"/>
      <c r="AW86" s="257"/>
      <c r="AX86" s="257"/>
      <c r="AY86" s="257"/>
      <c r="AZ86" s="257"/>
      <c r="BA86" s="257"/>
      <c r="BB86" s="257"/>
      <c r="BC86" s="257"/>
      <c r="BD86" s="245"/>
      <c r="BE86" s="245"/>
      <c r="BF86" s="245"/>
      <c r="BG86" s="245"/>
      <c r="BH86" s="245"/>
      <c r="BI86" s="245"/>
      <c r="BJ86" s="245"/>
      <c r="BK86" s="245"/>
      <c r="BL86" s="245"/>
      <c r="BM86" s="245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</row>
    <row r="87" spans="2:101" ht="15" customHeight="1">
      <c r="B87" s="262"/>
      <c r="C87" s="263"/>
      <c r="D87" s="263"/>
      <c r="E87" s="263"/>
      <c r="F87" s="263"/>
      <c r="G87" s="263"/>
      <c r="H87" s="263"/>
      <c r="I87" s="263"/>
      <c r="J87" s="263"/>
      <c r="K87" s="263"/>
      <c r="L87" s="263"/>
      <c r="M87" s="264"/>
      <c r="N87" s="262"/>
      <c r="O87" s="263"/>
      <c r="P87" s="263"/>
      <c r="Q87" s="263"/>
      <c r="R87" s="263"/>
      <c r="S87" s="263"/>
      <c r="T87" s="263"/>
      <c r="U87" s="269"/>
      <c r="V87" s="271"/>
      <c r="W87" s="271"/>
      <c r="X87" s="16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4"/>
      <c r="AK87" s="14"/>
      <c r="AL87" s="14"/>
      <c r="AN87" s="14"/>
      <c r="AO87" s="14"/>
      <c r="AP87" s="14"/>
      <c r="AQ87" s="14"/>
      <c r="AR87" s="14"/>
      <c r="AS87" s="14"/>
      <c r="AT87" s="14"/>
      <c r="AU87" s="257"/>
      <c r="AV87" s="257"/>
      <c r="AW87" s="257"/>
      <c r="AX87" s="257"/>
      <c r="AY87" s="257"/>
      <c r="AZ87" s="257"/>
      <c r="BA87" s="257"/>
      <c r="BB87" s="257"/>
      <c r="BC87" s="257"/>
      <c r="BD87" s="245"/>
      <c r="BE87" s="245"/>
      <c r="BF87" s="245"/>
      <c r="BG87" s="245"/>
      <c r="BH87" s="245"/>
      <c r="BI87" s="245"/>
      <c r="BJ87" s="245"/>
      <c r="BK87" s="245"/>
      <c r="BL87" s="245"/>
      <c r="BM87" s="245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</row>
    <row r="88" spans="2:101" ht="3.75" customHeight="1">
      <c r="B88" s="265"/>
      <c r="C88" s="266"/>
      <c r="D88" s="266"/>
      <c r="E88" s="266"/>
      <c r="F88" s="266"/>
      <c r="G88" s="266"/>
      <c r="H88" s="266"/>
      <c r="I88" s="266"/>
      <c r="J88" s="266"/>
      <c r="K88" s="266"/>
      <c r="L88" s="266"/>
      <c r="M88" s="267"/>
      <c r="N88" s="265"/>
      <c r="O88" s="266"/>
      <c r="P88" s="266"/>
      <c r="Q88" s="266"/>
      <c r="R88" s="266"/>
      <c r="S88" s="266"/>
      <c r="T88" s="266"/>
      <c r="U88" s="270"/>
      <c r="V88" s="271"/>
      <c r="W88" s="271"/>
      <c r="X88" s="13"/>
      <c r="Y88" s="13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N88" s="14"/>
      <c r="AO88" s="14"/>
      <c r="AP88" s="14"/>
      <c r="AQ88" s="14"/>
      <c r="AR88" s="14"/>
      <c r="AS88" s="14"/>
      <c r="AT88" s="14"/>
      <c r="AU88" s="257"/>
      <c r="AV88" s="257"/>
      <c r="AW88" s="257"/>
      <c r="AX88" s="257"/>
      <c r="AY88" s="257"/>
      <c r="AZ88" s="257"/>
      <c r="BA88" s="257"/>
      <c r="BB88" s="257"/>
      <c r="BC88" s="257"/>
      <c r="BD88" s="245"/>
      <c r="BE88" s="245"/>
      <c r="BF88" s="245"/>
      <c r="BG88" s="245"/>
      <c r="BH88" s="245"/>
      <c r="BI88" s="245"/>
      <c r="BJ88" s="245"/>
      <c r="BK88" s="245"/>
      <c r="BL88" s="245"/>
      <c r="BM88" s="245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</row>
  </sheetData>
  <sheetProtection selectLockedCells="1" selectUnlockedCells="1"/>
  <mergeCells count="84">
    <mergeCell ref="BB18:BC21"/>
    <mergeCell ref="BD18:BM21"/>
    <mergeCell ref="BB13:BC16"/>
    <mergeCell ref="BD13:BM16"/>
    <mergeCell ref="BD85:BM88"/>
    <mergeCell ref="BD75:BM78"/>
    <mergeCell ref="BB39:BM42"/>
    <mergeCell ref="BB24:BC27"/>
    <mergeCell ref="H79:U82"/>
    <mergeCell ref="Z79:AJ82"/>
    <mergeCell ref="AU80:BC83"/>
    <mergeCell ref="BD80:BM83"/>
    <mergeCell ref="X84:X86"/>
    <mergeCell ref="B85:M88"/>
    <mergeCell ref="N85:U88"/>
    <mergeCell ref="V85:W88"/>
    <mergeCell ref="AU85:BC88"/>
    <mergeCell ref="AN69:AY72"/>
    <mergeCell ref="B73:M76"/>
    <mergeCell ref="N73:U76"/>
    <mergeCell ref="V73:W76"/>
    <mergeCell ref="X75:X77"/>
    <mergeCell ref="AU75:BC78"/>
    <mergeCell ref="Z57:AI60"/>
    <mergeCell ref="AJ57:AK60"/>
    <mergeCell ref="AN57:AY68"/>
    <mergeCell ref="U59:U61"/>
    <mergeCell ref="B60:H63"/>
    <mergeCell ref="I60:R63"/>
    <mergeCell ref="S60:T63"/>
    <mergeCell ref="AZ50:AZ52"/>
    <mergeCell ref="AN51:AN54"/>
    <mergeCell ref="AO51:AW54"/>
    <mergeCell ref="AX51:AY54"/>
    <mergeCell ref="B54:H57"/>
    <mergeCell ref="I54:R57"/>
    <mergeCell ref="S54:T57"/>
    <mergeCell ref="U56:U58"/>
    <mergeCell ref="AL56:AL58"/>
    <mergeCell ref="V57:Y60"/>
    <mergeCell ref="B42:H45"/>
    <mergeCell ref="I42:R45"/>
    <mergeCell ref="S42:T45"/>
    <mergeCell ref="U44:U46"/>
    <mergeCell ref="V45:Y48"/>
    <mergeCell ref="Z45:AI48"/>
    <mergeCell ref="B48:H51"/>
    <mergeCell ref="I48:R51"/>
    <mergeCell ref="S48:T51"/>
    <mergeCell ref="AJ45:AK48"/>
    <mergeCell ref="U47:U49"/>
    <mergeCell ref="AL47:AL49"/>
    <mergeCell ref="V33:Y36"/>
    <mergeCell ref="Z33:AI36"/>
    <mergeCell ref="AJ33:AK36"/>
    <mergeCell ref="U35:U37"/>
    <mergeCell ref="B36:H39"/>
    <mergeCell ref="I36:R39"/>
    <mergeCell ref="S36:T39"/>
    <mergeCell ref="BD24:BM27"/>
    <mergeCell ref="AN27:AN30"/>
    <mergeCell ref="AO27:AW30"/>
    <mergeCell ref="AX27:AY30"/>
    <mergeCell ref="AZ29:AZ31"/>
    <mergeCell ref="B30:H33"/>
    <mergeCell ref="I30:R33"/>
    <mergeCell ref="S30:T33"/>
    <mergeCell ref="U32:U34"/>
    <mergeCell ref="AL32:AL34"/>
    <mergeCell ref="U23:U25"/>
    <mergeCell ref="AL23:AL25"/>
    <mergeCell ref="B24:H27"/>
    <mergeCell ref="I24:R27"/>
    <mergeCell ref="S24:T27"/>
    <mergeCell ref="B3:L6"/>
    <mergeCell ref="M3:BM6"/>
    <mergeCell ref="AN9:AY24"/>
    <mergeCell ref="B18:H21"/>
    <mergeCell ref="I18:R21"/>
    <mergeCell ref="S18:T21"/>
    <mergeCell ref="U20:U22"/>
    <mergeCell ref="V21:Y24"/>
    <mergeCell ref="Z21:AI24"/>
    <mergeCell ref="AJ21:AK24"/>
  </mergeCells>
  <printOptions/>
  <pageMargins left="0.75" right="0.75" top="1" bottom="1" header="0.5118055555555555" footer="0.5118055555555555"/>
  <pageSetup fitToHeight="1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3"/>
  <sheetViews>
    <sheetView showGridLines="0" zoomScaleSheetLayoutView="100" zoomScalePageLayoutView="0" workbookViewId="0" topLeftCell="A25">
      <selection activeCell="L31" sqref="L31:M31"/>
    </sheetView>
  </sheetViews>
  <sheetFormatPr defaultColWidth="9.140625" defaultRowHeight="15"/>
  <cols>
    <col min="1" max="1" width="6.7109375" style="0" customWidth="1"/>
    <col min="2" max="2" width="17.140625" style="51" customWidth="1"/>
    <col min="3" max="3" width="6.57421875" style="2" customWidth="1"/>
    <col min="4" max="4" width="5.7109375" style="2" customWidth="1"/>
    <col min="5" max="5" width="5.7109375" style="2" hidden="1" customWidth="1"/>
    <col min="6" max="7" width="5.7109375" style="2" customWidth="1"/>
    <col min="8" max="8" width="5.7109375" style="2" hidden="1" customWidth="1"/>
    <col min="9" max="10" width="5.7109375" style="2" customWidth="1"/>
    <col min="11" max="11" width="5.7109375" style="2" hidden="1" customWidth="1"/>
    <col min="12" max="13" width="5.7109375" style="2" customWidth="1"/>
    <col min="14" max="14" width="5.7109375" style="2" hidden="1" customWidth="1"/>
    <col min="15" max="16" width="3.7109375" style="2" customWidth="1"/>
    <col min="17" max="17" width="3.7109375" style="2" hidden="1" customWidth="1"/>
    <col min="18" max="18" width="5.28125" style="2" hidden="1" customWidth="1"/>
    <col min="19" max="20" width="4.7109375" style="2" customWidth="1"/>
    <col min="21" max="21" width="3.7109375" style="2" customWidth="1"/>
    <col min="22" max="22" width="5.28125" style="2" customWidth="1"/>
    <col min="23" max="23" width="3.7109375" style="2" customWidth="1"/>
    <col min="24" max="24" width="5.421875" style="2" customWidth="1"/>
    <col min="25" max="25" width="3.7109375" style="2" customWidth="1"/>
    <col min="26" max="26" width="6.7109375" style="2" customWidth="1"/>
    <col min="27" max="27" width="11.7109375" style="2" hidden="1" customWidth="1"/>
    <col min="28" max="28" width="4.7109375" style="2" customWidth="1"/>
    <col min="29" max="29" width="11.7109375" style="2" customWidth="1"/>
    <col min="30" max="31" width="4.7109375" style="2" customWidth="1"/>
    <col min="32" max="42" width="4.7109375" style="0" customWidth="1"/>
  </cols>
  <sheetData>
    <row r="1" spans="1:31" ht="16.5" customHeight="1">
      <c r="A1" s="240" t="s">
        <v>39</v>
      </c>
      <c r="B1" s="241"/>
      <c r="C1" s="241"/>
      <c r="D1" s="241"/>
      <c r="E1" s="242"/>
      <c r="F1" s="328" t="s">
        <v>196</v>
      </c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30"/>
      <c r="AE1"/>
    </row>
    <row r="2" spans="1:31" ht="16.5" customHeight="1">
      <c r="A2" s="240" t="s">
        <v>33</v>
      </c>
      <c r="B2" s="241"/>
      <c r="C2" s="241"/>
      <c r="D2" s="241"/>
      <c r="E2" s="242"/>
      <c r="F2" s="244" t="s">
        <v>202</v>
      </c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E2"/>
    </row>
    <row r="3" spans="1:31" ht="16.5" customHeight="1">
      <c r="A3" s="240" t="s">
        <v>34</v>
      </c>
      <c r="B3" s="241"/>
      <c r="C3" s="241"/>
      <c r="D3" s="241"/>
      <c r="E3" s="242"/>
      <c r="F3" s="243" t="s">
        <v>8</v>
      </c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E3"/>
    </row>
    <row r="4" spans="1:31" ht="16.5" customHeight="1">
      <c r="A4" s="240" t="s">
        <v>35</v>
      </c>
      <c r="B4" s="241"/>
      <c r="C4" s="241"/>
      <c r="D4" s="241"/>
      <c r="E4" s="242"/>
      <c r="F4" s="243" t="s">
        <v>2</v>
      </c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E4"/>
    </row>
    <row r="5" spans="1:31" ht="16.5" customHeight="1">
      <c r="A5" s="240" t="s">
        <v>36</v>
      </c>
      <c r="B5" s="241"/>
      <c r="C5" s="241"/>
      <c r="D5" s="241"/>
      <c r="E5" s="242"/>
      <c r="F5" s="243">
        <v>14</v>
      </c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E5"/>
    </row>
    <row r="6" spans="1:31" ht="16.5" customHeight="1">
      <c r="A6" s="240" t="s">
        <v>37</v>
      </c>
      <c r="B6" s="241"/>
      <c r="C6" s="241"/>
      <c r="D6" s="241"/>
      <c r="E6" s="242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E6"/>
    </row>
    <row r="7" spans="1:31" ht="16.5" customHeight="1">
      <c r="A7" s="240" t="s">
        <v>38</v>
      </c>
      <c r="B7" s="241"/>
      <c r="C7" s="241"/>
      <c r="D7" s="241"/>
      <c r="E7" s="242"/>
      <c r="F7" s="243" t="s">
        <v>0</v>
      </c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E7"/>
    </row>
    <row r="9" spans="1:31" ht="15" customHeight="1">
      <c r="A9" s="238" t="s">
        <v>15</v>
      </c>
      <c r="B9" s="238"/>
      <c r="C9" s="239">
        <f>A11</f>
        <v>301</v>
      </c>
      <c r="D9" s="239"/>
      <c r="E9" s="60"/>
      <c r="F9" s="239">
        <f>A12</f>
        <v>308</v>
      </c>
      <c r="G9" s="239"/>
      <c r="H9" s="60"/>
      <c r="I9" s="239">
        <f>A13</f>
        <v>309</v>
      </c>
      <c r="J9" s="239"/>
      <c r="K9" s="60"/>
      <c r="L9" s="234"/>
      <c r="M9" s="234"/>
      <c r="N9" s="61"/>
      <c r="O9" s="237" t="s">
        <v>44</v>
      </c>
      <c r="P9" s="237"/>
      <c r="Q9" s="237" t="s">
        <v>45</v>
      </c>
      <c r="R9" s="237"/>
      <c r="S9" s="237" t="s">
        <v>46</v>
      </c>
      <c r="T9" s="237"/>
      <c r="U9" s="237" t="s">
        <v>93</v>
      </c>
      <c r="V9" s="237"/>
      <c r="W9" s="237" t="s">
        <v>94</v>
      </c>
      <c r="X9" s="237"/>
      <c r="Y9" s="237" t="s">
        <v>95</v>
      </c>
      <c r="Z9" s="237"/>
      <c r="AA9" s="62"/>
      <c r="AB9" s="236" t="s">
        <v>47</v>
      </c>
      <c r="AC9" s="236"/>
      <c r="AD9"/>
      <c r="AE9"/>
    </row>
    <row r="10" spans="1:29" s="1" customFormat="1" ht="57.75" customHeight="1">
      <c r="A10" s="238"/>
      <c r="B10" s="238"/>
      <c r="C10" s="239" t="str">
        <f>B11</f>
        <v>Peška Adam CZE</v>
      </c>
      <c r="D10" s="239"/>
      <c r="E10" s="60" t="s">
        <v>3</v>
      </c>
      <c r="F10" s="239" t="str">
        <f>B12</f>
        <v>Tižo Michal SVK</v>
      </c>
      <c r="G10" s="239"/>
      <c r="H10" s="60" t="s">
        <v>3</v>
      </c>
      <c r="I10" s="239" t="str">
        <f>B13</f>
        <v>Parrish Karl WAL</v>
      </c>
      <c r="J10" s="239"/>
      <c r="K10" s="60" t="s">
        <v>3</v>
      </c>
      <c r="L10" s="234"/>
      <c r="M10" s="234"/>
      <c r="N10" s="63" t="s">
        <v>3</v>
      </c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62"/>
      <c r="AB10" s="236"/>
      <c r="AC10" s="236"/>
    </row>
    <row r="11" spans="1:31" ht="30" customHeight="1">
      <c r="A11" s="59">
        <f>VLOOKUP("A1",'zoznam hracov_list of players'!A$36:F$48,2,0)</f>
        <v>301</v>
      </c>
      <c r="B11" s="64" t="str">
        <f>VLOOKUP("A1",'zoznam hracov_list of players'!A$36:F$48,6,0)</f>
        <v>Peška Adam CZE</v>
      </c>
      <c r="C11" s="80"/>
      <c r="D11" s="80"/>
      <c r="E11" s="80"/>
      <c r="F11" s="81">
        <v>5</v>
      </c>
      <c r="G11" s="81">
        <v>2</v>
      </c>
      <c r="H11" s="81"/>
      <c r="I11" s="81">
        <v>10</v>
      </c>
      <c r="J11" s="81">
        <v>0</v>
      </c>
      <c r="K11" s="81"/>
      <c r="L11" s="81"/>
      <c r="M11" s="81"/>
      <c r="N11" s="82"/>
      <c r="O11" s="230">
        <f>IF(SUM(C11:N11)=0,"",IF($C11&gt;$D11,1,0)+IF($F11&gt;$G11,1,0)+IF($I11&gt;$J11,1,0)+IF($L11&gt;$M11,1,0)+$E11+$H11+$K11+$N11)</f>
        <v>2</v>
      </c>
      <c r="P11" s="230"/>
      <c r="Q11" s="231">
        <f>IF(SUM(C11:N11)=0,"",IF(C11="",0,1)+IF(F11="",0,1)+IF(I11="",0,1)+IF(L11="",0,1))</f>
        <v>2</v>
      </c>
      <c r="R11" s="231"/>
      <c r="S11" s="84">
        <f aca="true" t="shared" si="0" ref="S11:T13">IF(AND(C11="",F11="",I11="",L11=""),"",N(C11)+N(F11)+N(I11)+N(L11))</f>
        <v>15</v>
      </c>
      <c r="T11" s="84">
        <f t="shared" si="0"/>
        <v>2</v>
      </c>
      <c r="U11" s="232">
        <f>O11</f>
        <v>2</v>
      </c>
      <c r="V11" s="232"/>
      <c r="W11" s="232">
        <f>IF(Q11="","",(S11-T11))</f>
        <v>13</v>
      </c>
      <c r="X11" s="232"/>
      <c r="Y11" s="232">
        <f>IF(Q11="","",S11)</f>
        <v>15</v>
      </c>
      <c r="Z11" s="232"/>
      <c r="AA11" s="56">
        <f>IF(SUM(C11:N11)=0,0,U11*1000000+W11*1000+Y11)</f>
        <v>2013015</v>
      </c>
      <c r="AB11" s="235">
        <f>IF(AA11=0,"",IF(LARGE($AA$11:$AA$13,1)=AA11,1,IF(LARGE($AA$11:$AA$13,2)=AA11,2,IF(LARGE($AA$11:$AA$13,3)=AA11,3,IF(LARGE($AA$11:$AA$13,4)=AA11,4,-1)))))</f>
        <v>1</v>
      </c>
      <c r="AC11" s="235"/>
      <c r="AD11"/>
      <c r="AE11"/>
    </row>
    <row r="12" spans="1:31" ht="30" customHeight="1">
      <c r="A12" s="59">
        <f>VLOOKUP("A2",'zoznam hracov_list of players'!A$36:F$48,2,0)</f>
        <v>308</v>
      </c>
      <c r="B12" s="64" t="str">
        <f>VLOOKUP("A2",'zoznam hracov_list of players'!A$36:F$48,6,0)</f>
        <v>Tižo Michal SVK</v>
      </c>
      <c r="C12" s="83">
        <f>IF(G11="","",G11)</f>
        <v>2</v>
      </c>
      <c r="D12" s="83">
        <f>IF(F11="","",F11)</f>
        <v>5</v>
      </c>
      <c r="E12" s="83"/>
      <c r="F12" s="80"/>
      <c r="G12" s="80"/>
      <c r="H12" s="80"/>
      <c r="I12" s="81">
        <v>2</v>
      </c>
      <c r="J12" s="81">
        <v>5</v>
      </c>
      <c r="K12" s="81"/>
      <c r="L12" s="81"/>
      <c r="M12" s="81"/>
      <c r="N12" s="82"/>
      <c r="O12" s="230">
        <f>IF(SUM(C12:N12)=0,"",IF($C12&gt;$D12,1,0)+IF($F12&gt;$G12,1,0)+IF($I12&gt;$J12,1,0)+IF($L12&gt;$M12,1,0)+$E12+$H12+$K12+$N12)</f>
        <v>0</v>
      </c>
      <c r="P12" s="230"/>
      <c r="Q12" s="231">
        <f>IF(SUM(C12:N12)=0,"",IF(C12="",0,1)+IF(F12="",0,1)+IF(I12="",0,1)+IF(L12="",0,1))</f>
        <v>2</v>
      </c>
      <c r="R12" s="231"/>
      <c r="S12" s="84">
        <f t="shared" si="0"/>
        <v>4</v>
      </c>
      <c r="T12" s="84">
        <f t="shared" si="0"/>
        <v>10</v>
      </c>
      <c r="U12" s="232">
        <f>O12</f>
        <v>0</v>
      </c>
      <c r="V12" s="232"/>
      <c r="W12" s="232">
        <f>IF(Q12="","",(S12-T12))</f>
        <v>-6</v>
      </c>
      <c r="X12" s="232"/>
      <c r="Y12" s="232">
        <f>IF(Q12="","",S12)</f>
        <v>4</v>
      </c>
      <c r="Z12" s="232"/>
      <c r="AA12" s="56">
        <f>IF(SUM(C12:N12)=0,0,U12*1000000+W12*1000+Y12)</f>
        <v>-5996</v>
      </c>
      <c r="AB12" s="233">
        <f>IF(AA12=0,"",IF(LARGE($AA$11:$AA$13,1)=AA12,1,IF(LARGE($AA$11:$AA$13,2)=AA12,2,IF(LARGE($AA$11:$AA$13,3)=AA12,3,IF(LARGE($AA$11:$AA$13,4)=AA12,4,-1)))))</f>
        <v>3</v>
      </c>
      <c r="AC12" s="233"/>
      <c r="AD12"/>
      <c r="AE12"/>
    </row>
    <row r="13" spans="1:31" ht="30" customHeight="1">
      <c r="A13" s="59">
        <f>VLOOKUP("A3",'zoznam hracov_list of players'!A$36:F$48,2,0)</f>
        <v>309</v>
      </c>
      <c r="B13" s="64" t="str">
        <f>VLOOKUP("A3",'zoznam hracov_list of players'!A$36:F$48,6,0)</f>
        <v>Parrish Karl WAL</v>
      </c>
      <c r="C13" s="83">
        <f>IF(J11="","",J11)</f>
        <v>0</v>
      </c>
      <c r="D13" s="83">
        <f>IF(I11="","",I11)</f>
        <v>10</v>
      </c>
      <c r="E13" s="83"/>
      <c r="F13" s="123">
        <f>IF(J12="","",J12)</f>
        <v>5</v>
      </c>
      <c r="G13" s="83">
        <f>IF(I12="","",I12)</f>
        <v>2</v>
      </c>
      <c r="H13" s="83"/>
      <c r="I13" s="80"/>
      <c r="J13" s="80"/>
      <c r="K13" s="80"/>
      <c r="L13" s="81"/>
      <c r="M13" s="81"/>
      <c r="N13" s="82"/>
      <c r="O13" s="230">
        <f>IF(SUM(C13:N13)=0,"",IF($C13&gt;$D13,1,0)+IF($F13&gt;$G13,1,0)+IF($I13&gt;$J13,1,0)+IF($L13&gt;$M13,1,0)+$E13+$H13+$K13+$N13)</f>
        <v>1</v>
      </c>
      <c r="P13" s="230"/>
      <c r="Q13" s="231">
        <f>IF(SUM(C13:N13)=0,"",IF(C13="",0,1)+IF(F13="",0,1)+IF(I13="",0,1)+IF(L13="",0,1))</f>
        <v>2</v>
      </c>
      <c r="R13" s="231"/>
      <c r="S13" s="84">
        <f t="shared" si="0"/>
        <v>5</v>
      </c>
      <c r="T13" s="84">
        <f t="shared" si="0"/>
        <v>12</v>
      </c>
      <c r="U13" s="232">
        <f>O13</f>
        <v>1</v>
      </c>
      <c r="V13" s="232"/>
      <c r="W13" s="232">
        <f>IF(Q13="","",(S13-T13))</f>
        <v>-7</v>
      </c>
      <c r="X13" s="232"/>
      <c r="Y13" s="232">
        <f>IF(Q13="","",S13)</f>
        <v>5</v>
      </c>
      <c r="Z13" s="232"/>
      <c r="AA13" s="56">
        <f>IF(SUM(C13:N13)=0,0,U13*1000000+W13*1000+Y13)</f>
        <v>993005</v>
      </c>
      <c r="AB13" s="235">
        <f>IF(AA13=0,"",IF(LARGE($AA$11:$AA$13,1)=AA13,1,IF(LARGE($AA$11:$AA$13,2)=AA13,2,IF(LARGE($AA$11:$AA$13,3)=AA13,3,IF(LARGE($AA$11:$AA$13,4)=AA13,4,-1)))))</f>
        <v>2</v>
      </c>
      <c r="AC13" s="235"/>
      <c r="AD13"/>
      <c r="AE13"/>
    </row>
    <row r="15" spans="1:31" ht="15" customHeight="1">
      <c r="A15" s="238" t="s">
        <v>16</v>
      </c>
      <c r="B15" s="238"/>
      <c r="C15" s="239">
        <f>A17</f>
        <v>302</v>
      </c>
      <c r="D15" s="239"/>
      <c r="E15" s="60"/>
      <c r="F15" s="239">
        <f>A18</f>
        <v>307</v>
      </c>
      <c r="G15" s="239"/>
      <c r="H15" s="60"/>
      <c r="I15" s="239">
        <f>A19</f>
        <v>310</v>
      </c>
      <c r="J15" s="239"/>
      <c r="K15" s="60"/>
      <c r="L15" s="234"/>
      <c r="M15" s="234"/>
      <c r="N15" s="61"/>
      <c r="O15" s="237" t="s">
        <v>44</v>
      </c>
      <c r="P15" s="237"/>
      <c r="Q15" s="237" t="s">
        <v>45</v>
      </c>
      <c r="R15" s="237"/>
      <c r="S15" s="237" t="s">
        <v>46</v>
      </c>
      <c r="T15" s="237"/>
      <c r="U15" s="237" t="s">
        <v>93</v>
      </c>
      <c r="V15" s="237"/>
      <c r="W15" s="237" t="s">
        <v>94</v>
      </c>
      <c r="X15" s="237"/>
      <c r="Y15" s="237" t="s">
        <v>95</v>
      </c>
      <c r="Z15" s="237"/>
      <c r="AA15" s="62"/>
      <c r="AB15" s="236" t="s">
        <v>47</v>
      </c>
      <c r="AC15" s="236"/>
      <c r="AD15"/>
      <c r="AE15"/>
    </row>
    <row r="16" spans="1:29" s="1" customFormat="1" ht="57.75" customHeight="1">
      <c r="A16" s="238"/>
      <c r="B16" s="238"/>
      <c r="C16" s="239" t="str">
        <f>B17</f>
        <v>Burianek Adam SVK</v>
      </c>
      <c r="D16" s="239"/>
      <c r="E16" s="60" t="s">
        <v>3</v>
      </c>
      <c r="F16" s="239" t="str">
        <f>B18</f>
        <v>Abramov Dániel HUN</v>
      </c>
      <c r="G16" s="239"/>
      <c r="H16" s="60" t="s">
        <v>3</v>
      </c>
      <c r="I16" s="239" t="str">
        <f>B19</f>
        <v>Augusta Václav CZE</v>
      </c>
      <c r="J16" s="239"/>
      <c r="K16" s="60" t="s">
        <v>3</v>
      </c>
      <c r="L16" s="234"/>
      <c r="M16" s="234"/>
      <c r="N16" s="63" t="s">
        <v>3</v>
      </c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62"/>
      <c r="AB16" s="236"/>
      <c r="AC16" s="236"/>
    </row>
    <row r="17" spans="1:31" ht="30" customHeight="1">
      <c r="A17" s="59">
        <f>VLOOKUP("B1",'zoznam hracov_list of players'!A$36:F$48,2,0)</f>
        <v>302</v>
      </c>
      <c r="B17" s="64" t="str">
        <f>VLOOKUP("B1",'zoznam hracov_list of players'!A$36:F$48,6,0)</f>
        <v>Burianek Adam SVK</v>
      </c>
      <c r="C17" s="80"/>
      <c r="D17" s="80"/>
      <c r="E17" s="80"/>
      <c r="F17" s="81">
        <v>6</v>
      </c>
      <c r="G17" s="81">
        <v>2</v>
      </c>
      <c r="H17" s="81"/>
      <c r="I17" s="81">
        <v>2</v>
      </c>
      <c r="J17" s="81">
        <v>4</v>
      </c>
      <c r="K17" s="81"/>
      <c r="L17" s="81"/>
      <c r="M17" s="81"/>
      <c r="N17" s="82"/>
      <c r="O17" s="230">
        <f>IF(SUM(C17:N17)=0,"",IF($C17&gt;$D17,1,0)+IF($F17&gt;$G17,1,0)+IF($I17&gt;$J17,1,0)+IF($L17&gt;$M17,1,0)+$E17+$H17+$K17+$N17)</f>
        <v>1</v>
      </c>
      <c r="P17" s="230"/>
      <c r="Q17" s="231">
        <f>IF(SUM(C17:N17)=0,"",IF(C17="",0,1)+IF(F17="",0,1)+IF(I17="",0,1)+IF(L17="",0,1))</f>
        <v>2</v>
      </c>
      <c r="R17" s="231"/>
      <c r="S17" s="84">
        <f aca="true" t="shared" si="1" ref="S17:T19">IF(AND(C17="",F17="",I17="",L17=""),"",N(C17)+N(F17)+N(I17)+N(L17))</f>
        <v>8</v>
      </c>
      <c r="T17" s="84">
        <f t="shared" si="1"/>
        <v>6</v>
      </c>
      <c r="U17" s="232">
        <f>O17</f>
        <v>1</v>
      </c>
      <c r="V17" s="232"/>
      <c r="W17" s="232">
        <f>IF(Q17="","",(S17-T17))</f>
        <v>2</v>
      </c>
      <c r="X17" s="232"/>
      <c r="Y17" s="232">
        <f>IF(Q17="","",S17)</f>
        <v>8</v>
      </c>
      <c r="Z17" s="232"/>
      <c r="AA17" s="56">
        <f>IF(SUM(C17:N17)=0,0,U17*1000000+W17*1000+Y17)</f>
        <v>1002008</v>
      </c>
      <c r="AB17" s="235">
        <f>IF(AA17=0,"",IF(LARGE($AA$17:$AA$19,1)=AA17,1,IF(LARGE($AA$17:$AA$19,2)=AA17,2,IF(LARGE($AA$17:$AA$19,3)=AA17,3,IF(LARGE($AA$17:$AA$19,4)=AA17,4,-1)))))</f>
        <v>2</v>
      </c>
      <c r="AC17" s="235"/>
      <c r="AD17"/>
      <c r="AE17"/>
    </row>
    <row r="18" spans="1:31" ht="30" customHeight="1">
      <c r="A18" s="59">
        <f>VLOOKUP("B2",'zoznam hracov_list of players'!A$36:F$48,2,0)</f>
        <v>307</v>
      </c>
      <c r="B18" s="64" t="str">
        <f>VLOOKUP("B2",'zoznam hracov_list of players'!A$36:F$48,6,0)</f>
        <v>Abramov Dániel HUN</v>
      </c>
      <c r="C18" s="83">
        <f>IF(G17="","",G17)</f>
        <v>2</v>
      </c>
      <c r="D18" s="83">
        <f>IF(F17="","",F17)</f>
        <v>6</v>
      </c>
      <c r="E18" s="83"/>
      <c r="F18" s="80"/>
      <c r="G18" s="80"/>
      <c r="H18" s="80"/>
      <c r="I18" s="81">
        <v>4</v>
      </c>
      <c r="J18" s="81">
        <v>5</v>
      </c>
      <c r="K18" s="81"/>
      <c r="L18" s="81"/>
      <c r="M18" s="81"/>
      <c r="N18" s="82"/>
      <c r="O18" s="230">
        <f>IF(SUM(C18:N18)=0,"",IF($C18&gt;$D18,1,0)+IF($F18&gt;$G18,1,0)+IF($I18&gt;$J18,1,0)+IF($L18&gt;$M18,1,0)+$E18+$H18+$K18+$N18)</f>
        <v>0</v>
      </c>
      <c r="P18" s="230"/>
      <c r="Q18" s="231">
        <f>IF(SUM(C18:N18)=0,"",IF(C18="",0,1)+IF(F18="",0,1)+IF(I18="",0,1)+IF(L18="",0,1))</f>
        <v>2</v>
      </c>
      <c r="R18" s="231"/>
      <c r="S18" s="84">
        <f t="shared" si="1"/>
        <v>6</v>
      </c>
      <c r="T18" s="84">
        <f t="shared" si="1"/>
        <v>11</v>
      </c>
      <c r="U18" s="232">
        <f>O18</f>
        <v>0</v>
      </c>
      <c r="V18" s="232"/>
      <c r="W18" s="232">
        <f>IF(Q18="","",(S18-T18))</f>
        <v>-5</v>
      </c>
      <c r="X18" s="232"/>
      <c r="Y18" s="232">
        <f>IF(Q18="","",S18)</f>
        <v>6</v>
      </c>
      <c r="Z18" s="232"/>
      <c r="AA18" s="56">
        <f>IF(SUM(C18:N18)=0,0,U18*1000000+W18*1000+Y18)</f>
        <v>-4994</v>
      </c>
      <c r="AB18" s="233">
        <f>IF(AA18=0,"",IF(LARGE($AA$17:$AA$19,1)=AA18,1,IF(LARGE($AA$17:$AA$19,2)=AA18,2,IF(LARGE($AA$17:$AA$19,3)=AA18,3,IF(LARGE($AA$17:$AA$19,4)=AA18,4,-1)))))</f>
        <v>3</v>
      </c>
      <c r="AC18" s="233"/>
      <c r="AD18"/>
      <c r="AE18"/>
    </row>
    <row r="19" spans="1:31" ht="30" customHeight="1">
      <c r="A19" s="59">
        <f>VLOOKUP("B3",'zoznam hracov_list of players'!A$36:F$48,2,0)</f>
        <v>310</v>
      </c>
      <c r="B19" s="64" t="str">
        <f>VLOOKUP("B3",'zoznam hracov_list of players'!A$36:F$48,6,0)</f>
        <v>Augusta Václav CZE</v>
      </c>
      <c r="C19" s="83">
        <f>IF(J17="","",J17)</f>
        <v>4</v>
      </c>
      <c r="D19" s="83">
        <f>IF(I17="","",I17)</f>
        <v>2</v>
      </c>
      <c r="E19" s="83"/>
      <c r="F19" s="83">
        <f>IF(J18="","",J18)</f>
        <v>5</v>
      </c>
      <c r="G19" s="83">
        <f>IF(I18="","",I18)</f>
        <v>4</v>
      </c>
      <c r="H19" s="83"/>
      <c r="I19" s="80"/>
      <c r="J19" s="80"/>
      <c r="K19" s="80"/>
      <c r="L19" s="81"/>
      <c r="M19" s="81"/>
      <c r="N19" s="82"/>
      <c r="O19" s="230">
        <f>IF(SUM(C19:N19)=0,"",IF($C19&gt;$D19,1,0)+IF($F19&gt;$G19,1,0)+IF($I19&gt;$J19,1,0)+IF($L19&gt;$M19,1,0)+$E19+$H19+$K19+$N19)</f>
        <v>2</v>
      </c>
      <c r="P19" s="230"/>
      <c r="Q19" s="231">
        <f>IF(SUM(C19:N19)=0,"",IF(C19="",0,1)+IF(F19="",0,1)+IF(I19="",0,1)+IF(L19="",0,1))</f>
        <v>2</v>
      </c>
      <c r="R19" s="231"/>
      <c r="S19" s="84">
        <f t="shared" si="1"/>
        <v>9</v>
      </c>
      <c r="T19" s="84">
        <f t="shared" si="1"/>
        <v>6</v>
      </c>
      <c r="U19" s="232">
        <f>O19</f>
        <v>2</v>
      </c>
      <c r="V19" s="232"/>
      <c r="W19" s="232">
        <f>IF(Q19="","",(S19-T19))</f>
        <v>3</v>
      </c>
      <c r="X19" s="232"/>
      <c r="Y19" s="232">
        <f>IF(Q19="","",S19)</f>
        <v>9</v>
      </c>
      <c r="Z19" s="232"/>
      <c r="AA19" s="56">
        <f>IF(SUM(C19:N19)=0,0,U19*1000000+W19*1000+Y19)</f>
        <v>2003009</v>
      </c>
      <c r="AB19" s="235">
        <f>IF(AA19=0,"",IF(LARGE($AA$17:$AA$19,1)=AA19,1,IF(LARGE($AA$17:$AA$19,2)=AA19,2,IF(LARGE($AA$17:$AA$19,3)=AA19,3,IF(LARGE($AA$17:$AA$19,4)=AA19,4,-1)))))</f>
        <v>1</v>
      </c>
      <c r="AC19" s="235"/>
      <c r="AD19"/>
      <c r="AE19"/>
    </row>
    <row r="21" spans="1:31" ht="15" customHeight="1">
      <c r="A21" s="238" t="s">
        <v>42</v>
      </c>
      <c r="B21" s="238"/>
      <c r="C21" s="239">
        <f>A23</f>
        <v>303</v>
      </c>
      <c r="D21" s="239"/>
      <c r="E21" s="60"/>
      <c r="F21" s="239">
        <f>A24</f>
        <v>306</v>
      </c>
      <c r="G21" s="239"/>
      <c r="H21" s="60"/>
      <c r="I21" s="239">
        <f>A25</f>
        <v>311</v>
      </c>
      <c r="J21" s="239"/>
      <c r="K21" s="60"/>
      <c r="L21" s="234"/>
      <c r="M21" s="234"/>
      <c r="N21" s="61"/>
      <c r="O21" s="237" t="s">
        <v>44</v>
      </c>
      <c r="P21" s="237"/>
      <c r="Q21" s="237" t="s">
        <v>45</v>
      </c>
      <c r="R21" s="237"/>
      <c r="S21" s="237" t="s">
        <v>46</v>
      </c>
      <c r="T21" s="237"/>
      <c r="U21" s="237" t="s">
        <v>93</v>
      </c>
      <c r="V21" s="237"/>
      <c r="W21" s="237" t="s">
        <v>94</v>
      </c>
      <c r="X21" s="237"/>
      <c r="Y21" s="237" t="s">
        <v>95</v>
      </c>
      <c r="Z21" s="237"/>
      <c r="AA21" s="62"/>
      <c r="AB21" s="236" t="s">
        <v>47</v>
      </c>
      <c r="AC21" s="236"/>
      <c r="AD21"/>
      <c r="AE21"/>
    </row>
    <row r="22" spans="1:29" s="1" customFormat="1" ht="57.75" customHeight="1">
      <c r="A22" s="238"/>
      <c r="B22" s="238"/>
      <c r="C22" s="239" t="str">
        <f>B23</f>
        <v>Klohna Boris SVK</v>
      </c>
      <c r="D22" s="239"/>
      <c r="E22" s="60" t="s">
        <v>3</v>
      </c>
      <c r="F22" s="239" t="str">
        <f>B24</f>
        <v>Szőke Ádám  HUN</v>
      </c>
      <c r="G22" s="239"/>
      <c r="H22" s="60" t="s">
        <v>3</v>
      </c>
      <c r="I22" s="239" t="str">
        <f>B25</f>
        <v>Běhounek Alois CZE</v>
      </c>
      <c r="J22" s="239"/>
      <c r="K22" s="60" t="s">
        <v>3</v>
      </c>
      <c r="L22" s="234"/>
      <c r="M22" s="234"/>
      <c r="N22" s="63" t="s">
        <v>3</v>
      </c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62"/>
      <c r="AB22" s="236"/>
      <c r="AC22" s="236"/>
    </row>
    <row r="23" spans="1:31" ht="30" customHeight="1">
      <c r="A23" s="59">
        <f>VLOOKUP("C1",'zoznam hracov_list of players'!A$36:F$48,2,0)</f>
        <v>303</v>
      </c>
      <c r="B23" s="64" t="str">
        <f>VLOOKUP("C1",'zoznam hracov_list of players'!A$36:F$48,6,0)</f>
        <v>Klohna Boris SVK</v>
      </c>
      <c r="C23" s="80"/>
      <c r="D23" s="80"/>
      <c r="E23" s="80"/>
      <c r="F23" s="81">
        <v>11</v>
      </c>
      <c r="G23" s="81">
        <v>3</v>
      </c>
      <c r="H23" s="81"/>
      <c r="I23" s="81">
        <v>4</v>
      </c>
      <c r="J23" s="81">
        <v>2</v>
      </c>
      <c r="K23" s="81"/>
      <c r="L23" s="81"/>
      <c r="M23" s="81"/>
      <c r="N23" s="82"/>
      <c r="O23" s="230">
        <f>IF(SUM(C23:N23)=0,"",IF($C23&gt;$D23,1,0)+IF($F23&gt;$G23,1,0)+IF($I23&gt;$J23,1,0)+IF($L23&gt;$M23,1,0)+$E23+$H23+$K23+$N23)</f>
        <v>2</v>
      </c>
      <c r="P23" s="230"/>
      <c r="Q23" s="231">
        <f>IF(SUM(C23:N23)=0,"",IF(C23="",0,1)+IF(F23="",0,1)+IF(I23="",0,1)+IF(L23="",0,1))</f>
        <v>2</v>
      </c>
      <c r="R23" s="231"/>
      <c r="S23" s="84">
        <f aca="true" t="shared" si="2" ref="S23:T25">IF(AND(C23="",F23="",I23="",L23=""),"",N(C23)+N(F23)+N(I23)+N(L23))</f>
        <v>15</v>
      </c>
      <c r="T23" s="84">
        <f t="shared" si="2"/>
        <v>5</v>
      </c>
      <c r="U23" s="232">
        <f>O23</f>
        <v>2</v>
      </c>
      <c r="V23" s="232"/>
      <c r="W23" s="232">
        <f>IF(Q23="","",(S23-T23))</f>
        <v>10</v>
      </c>
      <c r="X23" s="232"/>
      <c r="Y23" s="232">
        <f>IF(Q23="","",S23)</f>
        <v>15</v>
      </c>
      <c r="Z23" s="232"/>
      <c r="AA23" s="56">
        <f>IF(SUM(C23:N23)=0,0,U23*1000000+W23*1000+Y23)</f>
        <v>2010015</v>
      </c>
      <c r="AB23" s="235">
        <f>IF(AA23=0,"",IF(LARGE($AA$23:$AA$25,1)=AA23,1,IF(LARGE($AA$23:$AA$25,2)=AA23,2,IF(LARGE($AA$23:$AA$25,3)=AA23,3,IF(LARGE($AA$23:$AA$25,4)=AA23,4,-1)))))</f>
        <v>1</v>
      </c>
      <c r="AC23" s="235"/>
      <c r="AD23"/>
      <c r="AE23"/>
    </row>
    <row r="24" spans="1:31" ht="30" customHeight="1">
      <c r="A24" s="59">
        <f>VLOOKUP("C2",'zoznam hracov_list of players'!A$36:F$48,2,0)</f>
        <v>306</v>
      </c>
      <c r="B24" s="64" t="str">
        <f>VLOOKUP("C2",'zoznam hracov_list of players'!A$36:F$48,6,0)</f>
        <v>Szőke Ádám  HUN</v>
      </c>
      <c r="C24" s="83">
        <f>IF(G23="","",G23)</f>
        <v>3</v>
      </c>
      <c r="D24" s="83">
        <f>IF(F23="","",F23)</f>
        <v>11</v>
      </c>
      <c r="E24" s="83"/>
      <c r="F24" s="80"/>
      <c r="G24" s="80"/>
      <c r="H24" s="80"/>
      <c r="I24" s="81">
        <v>5</v>
      </c>
      <c r="J24" s="81">
        <v>7</v>
      </c>
      <c r="K24" s="81"/>
      <c r="L24" s="81"/>
      <c r="M24" s="81"/>
      <c r="N24" s="82"/>
      <c r="O24" s="230">
        <f>IF(SUM(C24:N24)=0,"",IF($C24&gt;$D24,1,0)+IF($F24&gt;$G24,1,0)+IF($I24&gt;$J24,1,0)+IF($L24&gt;$M24,1,0)+$E24+$H24+$K24+$N24)</f>
        <v>0</v>
      </c>
      <c r="P24" s="230"/>
      <c r="Q24" s="231">
        <f>IF(SUM(C24:N24)=0,"",IF(C24="",0,1)+IF(F24="",0,1)+IF(I24="",0,1)+IF(L24="",0,1))</f>
        <v>2</v>
      </c>
      <c r="R24" s="231"/>
      <c r="S24" s="84">
        <f t="shared" si="2"/>
        <v>8</v>
      </c>
      <c r="T24" s="84">
        <f t="shared" si="2"/>
        <v>18</v>
      </c>
      <c r="U24" s="232">
        <f>O24</f>
        <v>0</v>
      </c>
      <c r="V24" s="232"/>
      <c r="W24" s="232">
        <f>IF(Q24="","",(S24-T24))</f>
        <v>-10</v>
      </c>
      <c r="X24" s="232"/>
      <c r="Y24" s="232">
        <f>IF(Q24="","",S24)</f>
        <v>8</v>
      </c>
      <c r="Z24" s="232"/>
      <c r="AA24" s="56">
        <f>IF(SUM(C24:N24)=0,0,U24*1000000+W24*1000+Y24)</f>
        <v>-9992</v>
      </c>
      <c r="AB24" s="233">
        <f>IF(AA24=0,"",IF(LARGE($AA$23:$AA$25,1)=AA24,1,IF(LARGE($AA$23:$AA$25,2)=AA24,2,IF(LARGE($AA$23:$AA$25,3)=AA24,3,IF(LARGE($AA$23:$AA$25,4)=AA24,4,-1)))))</f>
        <v>3</v>
      </c>
      <c r="AC24" s="233"/>
      <c r="AD24"/>
      <c r="AE24"/>
    </row>
    <row r="25" spans="1:31" ht="30" customHeight="1">
      <c r="A25" s="59">
        <f>VLOOKUP("C3",'zoznam hracov_list of players'!A$36:F$48,2,0)</f>
        <v>311</v>
      </c>
      <c r="B25" s="64" t="str">
        <f>VLOOKUP("C3",'zoznam hracov_list of players'!A$36:F$48,6,0)</f>
        <v>Běhounek Alois CZE</v>
      </c>
      <c r="C25" s="83">
        <f>IF(J23="","",J23)</f>
        <v>2</v>
      </c>
      <c r="D25" s="83">
        <f>IF(I23="","",I23)</f>
        <v>4</v>
      </c>
      <c r="E25" s="83"/>
      <c r="F25" s="123">
        <f>IF(J24="","",J24)</f>
        <v>7</v>
      </c>
      <c r="G25" s="83">
        <f>IF(I24="","",I24)</f>
        <v>5</v>
      </c>
      <c r="H25" s="83"/>
      <c r="I25" s="80"/>
      <c r="J25" s="80"/>
      <c r="K25" s="80"/>
      <c r="L25" s="81"/>
      <c r="M25" s="81"/>
      <c r="N25" s="82"/>
      <c r="O25" s="230">
        <f>IF(SUM(C25:N25)=0,"",IF($C25&gt;$D25,1,0)+IF($F25&gt;$G25,1,0)+IF($I25&gt;$J25,1,0)+IF($L25&gt;$M25,1,0)+$E25+$H25+$K25+$N25)</f>
        <v>1</v>
      </c>
      <c r="P25" s="230"/>
      <c r="Q25" s="231">
        <f>IF(SUM(C25:N25)=0,"",IF(C25="",0,1)+IF(F25="",0,1)+IF(I25="",0,1)+IF(L25="",0,1))</f>
        <v>2</v>
      </c>
      <c r="R25" s="231"/>
      <c r="S25" s="84">
        <f t="shared" si="2"/>
        <v>9</v>
      </c>
      <c r="T25" s="84">
        <f t="shared" si="2"/>
        <v>9</v>
      </c>
      <c r="U25" s="232">
        <f>O25</f>
        <v>1</v>
      </c>
      <c r="V25" s="232"/>
      <c r="W25" s="232">
        <f>IF(Q25="","",(S25-T25))</f>
        <v>0</v>
      </c>
      <c r="X25" s="232"/>
      <c r="Y25" s="232">
        <f>IF(Q25="","",S25)</f>
        <v>9</v>
      </c>
      <c r="Z25" s="232"/>
      <c r="AA25" s="56">
        <f>IF(SUM(C25:N25)=0,0,U25*1000000+W25*1000+Y25)</f>
        <v>1000009</v>
      </c>
      <c r="AB25" s="235">
        <f>IF(AA25=0,"",IF(LARGE($AA$23:$AA$25,1)=AA25,1,IF(LARGE($AA$23:$AA$25,2)=AA25,2,IF(LARGE($AA$23:$AA$25,3)=AA25,3,IF(LARGE($AA$23:$AA$25,4)=AA25,4,-1)))))</f>
        <v>2</v>
      </c>
      <c r="AC25" s="235"/>
      <c r="AD25"/>
      <c r="AE25"/>
    </row>
    <row r="26" spans="1:32" ht="15.75" customHeight="1">
      <c r="A26" s="229"/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50"/>
      <c r="AE26" s="50"/>
      <c r="AF26" s="50"/>
    </row>
    <row r="27" spans="1:31" ht="15" customHeight="1">
      <c r="A27" s="238" t="s">
        <v>124</v>
      </c>
      <c r="B27" s="238"/>
      <c r="C27" s="239">
        <f>A29</f>
        <v>304</v>
      </c>
      <c r="D27" s="239"/>
      <c r="E27" s="60"/>
      <c r="F27" s="239">
        <f>A30</f>
        <v>305</v>
      </c>
      <c r="G27" s="239"/>
      <c r="H27" s="60"/>
      <c r="I27" s="239">
        <f>A31</f>
        <v>312</v>
      </c>
      <c r="J27" s="239"/>
      <c r="K27" s="60"/>
      <c r="L27" s="239">
        <f>A32</f>
        <v>313</v>
      </c>
      <c r="M27" s="239"/>
      <c r="N27" s="61"/>
      <c r="O27" s="237" t="s">
        <v>44</v>
      </c>
      <c r="P27" s="237"/>
      <c r="Q27" s="237" t="s">
        <v>45</v>
      </c>
      <c r="R27" s="237"/>
      <c r="S27" s="237" t="s">
        <v>46</v>
      </c>
      <c r="T27" s="237"/>
      <c r="U27" s="237" t="s">
        <v>93</v>
      </c>
      <c r="V27" s="237"/>
      <c r="W27" s="237" t="s">
        <v>94</v>
      </c>
      <c r="X27" s="237"/>
      <c r="Y27" s="237" t="s">
        <v>95</v>
      </c>
      <c r="Z27" s="237"/>
      <c r="AA27" s="62"/>
      <c r="AB27" s="236" t="s">
        <v>47</v>
      </c>
      <c r="AC27" s="236"/>
      <c r="AD27"/>
      <c r="AE27"/>
    </row>
    <row r="28" spans="1:29" s="1" customFormat="1" ht="57.75" customHeight="1">
      <c r="A28" s="238"/>
      <c r="B28" s="238"/>
      <c r="C28" s="239" t="str">
        <f>B29</f>
        <v>Čermáková Marcela CZE</v>
      </c>
      <c r="D28" s="239"/>
      <c r="E28" s="60" t="s">
        <v>3</v>
      </c>
      <c r="F28" s="239" t="str">
        <f>B30</f>
        <v>Bednarek Zbigniew  POL</v>
      </c>
      <c r="G28" s="239"/>
      <c r="H28" s="60" t="s">
        <v>3</v>
      </c>
      <c r="I28" s="331" t="str">
        <f>B31</f>
        <v>Hlavicová Anna CZE</v>
      </c>
      <c r="J28" s="331"/>
      <c r="K28" s="60" t="s">
        <v>3</v>
      </c>
      <c r="L28" s="239" t="str">
        <f>B32</f>
        <v>Škvarnová Ľuba SVK</v>
      </c>
      <c r="M28" s="239"/>
      <c r="N28" s="63" t="s">
        <v>3</v>
      </c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62"/>
      <c r="AB28" s="236"/>
      <c r="AC28" s="236"/>
    </row>
    <row r="29" spans="1:31" ht="30" customHeight="1">
      <c r="A29" s="59">
        <f>VLOOKUP("D1",'zoznam hracov_list of players'!A$36:F$48,2,0)</f>
        <v>304</v>
      </c>
      <c r="B29" s="64" t="str">
        <f>VLOOKUP("D1",'zoznam hracov_list of players'!A$36:F$48,6,0)</f>
        <v>Čermáková Marcela CZE</v>
      </c>
      <c r="C29" s="80"/>
      <c r="D29" s="80"/>
      <c r="E29" s="80"/>
      <c r="F29" s="81">
        <v>5</v>
      </c>
      <c r="G29" s="81">
        <v>4</v>
      </c>
      <c r="H29" s="81"/>
      <c r="I29" s="81">
        <v>4</v>
      </c>
      <c r="J29" s="81">
        <v>2</v>
      </c>
      <c r="K29" s="81"/>
      <c r="L29" s="81">
        <v>6</v>
      </c>
      <c r="M29" s="81">
        <v>1</v>
      </c>
      <c r="N29" s="82"/>
      <c r="O29" s="230">
        <f>IF(SUM(C29:N29)=0,"",IF($C29&gt;$D29,1,0)+IF($F29&gt;$G29,1,0)+IF($I29&gt;$J29,1,0)+IF($L29&gt;$M29,1,0)+$E29+$H29+$K29+$N29)</f>
        <v>3</v>
      </c>
      <c r="P29" s="230"/>
      <c r="Q29" s="231">
        <f>IF(SUM(C29:N29)=0,"",IF(C29="",0,1)+IF(F29="",0,1)+IF(I29="",0,1)+IF(L29="",0,1))</f>
        <v>3</v>
      </c>
      <c r="R29" s="231"/>
      <c r="S29" s="84">
        <f aca="true" t="shared" si="3" ref="S29:T32">IF(AND(C29="",F29="",I29="",L29=""),"",N(C29)+N(F29)+N(I29)+N(L29))</f>
        <v>15</v>
      </c>
      <c r="T29" s="84">
        <f t="shared" si="3"/>
        <v>7</v>
      </c>
      <c r="U29" s="232">
        <f>O29</f>
        <v>3</v>
      </c>
      <c r="V29" s="232"/>
      <c r="W29" s="232">
        <f>IF(Q29="","",(S29-T29))</f>
        <v>8</v>
      </c>
      <c r="X29" s="232"/>
      <c r="Y29" s="232">
        <f>IF(Q29="","",S29)</f>
        <v>15</v>
      </c>
      <c r="Z29" s="232"/>
      <c r="AA29" s="56">
        <f>IF(SUM(C29:N29)=0,0,U29*1000000+W29*1000+Y29)</f>
        <v>3008015</v>
      </c>
      <c r="AB29" s="235">
        <f>IF(AA29=0,"",IF(LARGE(AA$29:AA$32,1)=AA29,1,IF(LARGE(AA$29:AA$32,2)=AA29,2,IF(LARGE(AA$29:AA$32,3)=AA29,3,IF(LARGE(AA$29:AA$32,4)=AA29,4,-1)))))</f>
        <v>1</v>
      </c>
      <c r="AC29" s="235"/>
      <c r="AD29"/>
      <c r="AE29"/>
    </row>
    <row r="30" spans="1:31" ht="30" customHeight="1">
      <c r="A30" s="59">
        <f>VLOOKUP("D2",'zoznam hracov_list of players'!A$36:F$48,2,0)</f>
        <v>305</v>
      </c>
      <c r="B30" s="64" t="str">
        <f>VLOOKUP("D2",'zoznam hracov_list of players'!A$36:F$48,6,0)</f>
        <v>Bednarek Zbigniew  POL</v>
      </c>
      <c r="C30" s="83">
        <f>IF(G29="","",G29)</f>
        <v>4</v>
      </c>
      <c r="D30" s="83">
        <f>IF(F29="","",F29)</f>
        <v>5</v>
      </c>
      <c r="E30" s="83"/>
      <c r="F30" s="80"/>
      <c r="G30" s="80"/>
      <c r="H30" s="80"/>
      <c r="I30" s="81">
        <v>5</v>
      </c>
      <c r="J30" s="81">
        <v>0</v>
      </c>
      <c r="K30" s="81"/>
      <c r="L30" s="81">
        <v>7</v>
      </c>
      <c r="M30" s="81">
        <v>2</v>
      </c>
      <c r="N30" s="82"/>
      <c r="O30" s="230">
        <f>IF(SUM(C30:N30)=0,"",IF($C30&gt;$D30,1,0)+IF($F30&gt;$G30,1,0)+IF($I30&gt;$J30,1,0)+IF($L30&gt;$M30,1,0)+$E30+$H30+$K30+$N30)</f>
        <v>2</v>
      </c>
      <c r="P30" s="230"/>
      <c r="Q30" s="231">
        <f>IF(SUM(C30:N30)=0,"",IF(C30="",0,1)+IF(F30="",0,1)+IF(I30="",0,1)+IF(L30="",0,1))</f>
        <v>3</v>
      </c>
      <c r="R30" s="231"/>
      <c r="S30" s="84">
        <f t="shared" si="3"/>
        <v>16</v>
      </c>
      <c r="T30" s="84">
        <f t="shared" si="3"/>
        <v>7</v>
      </c>
      <c r="U30" s="232">
        <f>O30</f>
        <v>2</v>
      </c>
      <c r="V30" s="232"/>
      <c r="W30" s="232">
        <f>IF(Q30="","",(S30-T30))</f>
        <v>9</v>
      </c>
      <c r="X30" s="232"/>
      <c r="Y30" s="232">
        <f>IF(Q30="","",S30)</f>
        <v>16</v>
      </c>
      <c r="Z30" s="232"/>
      <c r="AA30" s="56">
        <f>IF(SUM(C30:N30)=0,0,U30*1000000+W30*1000+Y30)</f>
        <v>2009016</v>
      </c>
      <c r="AB30" s="235">
        <f>IF(AA30=0,"",IF(LARGE(AA$29:AA$32,1)=AA30,1,IF(LARGE(AA$29:AA$32,2)=AA30,2,IF(LARGE(AA$29:AA$32,3)=AA30,3,IF(LARGE(AA$29:AA$32,4)=AA30,4,-1)))))</f>
        <v>2</v>
      </c>
      <c r="AC30" s="235"/>
      <c r="AD30"/>
      <c r="AE30"/>
    </row>
    <row r="31" spans="1:31" ht="30" customHeight="1">
      <c r="A31" s="59">
        <f>VLOOKUP("D3",'zoznam hracov_list of players'!A$36:F$48,2,0)</f>
        <v>312</v>
      </c>
      <c r="B31" s="64" t="str">
        <f>VLOOKUP("D3",'zoznam hracov_list of players'!A$36:F$48,6,0)</f>
        <v>Hlavicová Anna CZE</v>
      </c>
      <c r="C31" s="83">
        <f>IF(J29="","",J29)</f>
        <v>2</v>
      </c>
      <c r="D31" s="83">
        <f>IF(I29="","",I29)</f>
        <v>4</v>
      </c>
      <c r="E31" s="83"/>
      <c r="F31" s="123">
        <f>IF(J30="","",J30)</f>
        <v>0</v>
      </c>
      <c r="G31" s="83">
        <f>IF(I30="","",I30)</f>
        <v>5</v>
      </c>
      <c r="H31" s="83"/>
      <c r="I31" s="80"/>
      <c r="J31" s="80"/>
      <c r="K31" s="80"/>
      <c r="L31" s="81">
        <v>0</v>
      </c>
      <c r="M31" s="81">
        <v>8</v>
      </c>
      <c r="N31" s="82"/>
      <c r="O31" s="230">
        <f>IF(SUM(C31:N31)=0,"",IF($C31&gt;$D31,1,0)+IF($F31&gt;$G31,1,0)+IF($I31&gt;$J31,1,0)+IF($L31&gt;$M31,1,0)+$E31+$H31+$K31+$N31)</f>
        <v>0</v>
      </c>
      <c r="P31" s="230"/>
      <c r="Q31" s="231">
        <f>IF(SUM(C31:N31)=0,"",IF(C31="",0,1)+IF(F31="",0,1)+IF(I31="",0,1)+IF(L31="",0,1))</f>
        <v>3</v>
      </c>
      <c r="R31" s="231"/>
      <c r="S31" s="84">
        <f t="shared" si="3"/>
        <v>2</v>
      </c>
      <c r="T31" s="84">
        <f t="shared" si="3"/>
        <v>17</v>
      </c>
      <c r="U31" s="232">
        <f>O31</f>
        <v>0</v>
      </c>
      <c r="V31" s="232"/>
      <c r="W31" s="232">
        <f>IF(Q31="","",(S31-T31))</f>
        <v>-15</v>
      </c>
      <c r="X31" s="232"/>
      <c r="Y31" s="232">
        <f>IF(Q31="","",S31)</f>
        <v>2</v>
      </c>
      <c r="Z31" s="232"/>
      <c r="AA31" s="56">
        <f>IF(SUM(C31:N31)=0,0,U31*1000000+W31*1000+Y31)</f>
        <v>-14998</v>
      </c>
      <c r="AB31" s="233">
        <f>IF(AA31=0,"",IF(LARGE(AA$29:AA$32,1)=AA31,1,IF(LARGE(AA$29:AA$32,2)=AA31,2,IF(LARGE(AA$29:AA$32,3)=AA31,3,IF(LARGE(AA$29:AA$32,4)=AA31,4,-1)))))</f>
        <v>4</v>
      </c>
      <c r="AC31" s="233"/>
      <c r="AD31"/>
      <c r="AE31"/>
    </row>
    <row r="32" spans="1:31" ht="30" customHeight="1">
      <c r="A32" s="59">
        <f>VLOOKUP("D4",'zoznam hracov_list of players'!A$36:F$48,2,0)</f>
        <v>313</v>
      </c>
      <c r="B32" s="64" t="str">
        <f>VLOOKUP("D4",'zoznam hracov_list of players'!A$36:F$48,6,0)</f>
        <v>Škvarnová Ľuba SVK</v>
      </c>
      <c r="C32" s="83">
        <f>IF(M29="","",M29)</f>
        <v>1</v>
      </c>
      <c r="D32" s="83">
        <f>IF(L29="","",L29)</f>
        <v>6</v>
      </c>
      <c r="E32" s="83"/>
      <c r="F32" s="83">
        <f>IF(M30="","",M30)</f>
        <v>2</v>
      </c>
      <c r="G32" s="83">
        <f>IF(L30="","",L30)</f>
        <v>7</v>
      </c>
      <c r="H32" s="83"/>
      <c r="I32" s="83">
        <f>IF(M31="","",M31)</f>
        <v>8</v>
      </c>
      <c r="J32" s="83">
        <f>IF(L31="","",L31)</f>
        <v>0</v>
      </c>
      <c r="K32" s="122"/>
      <c r="L32" s="121"/>
      <c r="M32" s="121"/>
      <c r="N32" s="85"/>
      <c r="O32" s="230">
        <f>IF(SUM(C32:N32)=0,"",IF($C32&gt;$D32,1,0)+IF($F32&gt;$G32,1,0)+IF($I32&gt;$J32,1,0)+IF($L32&gt;$M32,1,0)+$E32+$H32+$K32+$N32)</f>
        <v>1</v>
      </c>
      <c r="P32" s="230"/>
      <c r="Q32" s="231">
        <f>IF(SUM(C32:N32)=0,"",IF(C32="",0,1)+IF(F32="",0,1)+IF(I32="",0,1)+IF(L32="",0,1))</f>
        <v>3</v>
      </c>
      <c r="R32" s="231"/>
      <c r="S32" s="84">
        <f t="shared" si="3"/>
        <v>11</v>
      </c>
      <c r="T32" s="84">
        <f t="shared" si="3"/>
        <v>13</v>
      </c>
      <c r="U32" s="232">
        <f>O32</f>
        <v>1</v>
      </c>
      <c r="V32" s="232"/>
      <c r="W32" s="232">
        <f>IF(Q32="","",(S32-T32))</f>
        <v>-2</v>
      </c>
      <c r="X32" s="232"/>
      <c r="Y32" s="232">
        <f>IF(Q32="","",S32)</f>
        <v>11</v>
      </c>
      <c r="Z32" s="232"/>
      <c r="AA32" s="56">
        <f>IF(SUM(C32:N32)=0,0,U32*1000000+W32*1000+Y32)</f>
        <v>998011</v>
      </c>
      <c r="AB32" s="233">
        <f>IF(AA32=0,"",IF(LARGE(AA$29:AA$32,1)=AA32,1,IF(LARGE(AA$29:AA$32,2)=AA32,2,IF(LARGE(AA$29:AA$32,3)=AA32,3,IF(LARGE(AA$29:AA$32,4)=AA32,4,-1)))))</f>
        <v>3</v>
      </c>
      <c r="AC32" s="233"/>
      <c r="AD32"/>
      <c r="AE32"/>
    </row>
    <row r="33" spans="1:32" ht="20.25" customHeight="1">
      <c r="A33" s="229" t="s">
        <v>96</v>
      </c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50"/>
      <c r="AE33" s="50"/>
      <c r="AF33" s="50"/>
    </row>
  </sheetData>
  <sheetProtection/>
  <mergeCells count="155">
    <mergeCell ref="O29:P29"/>
    <mergeCell ref="Q29:R29"/>
    <mergeCell ref="A33:AC33"/>
    <mergeCell ref="O32:P32"/>
    <mergeCell ref="Q32:R32"/>
    <mergeCell ref="U32:V32"/>
    <mergeCell ref="W32:X32"/>
    <mergeCell ref="Y32:Z32"/>
    <mergeCell ref="AB32:AC32"/>
    <mergeCell ref="Y31:Z31"/>
    <mergeCell ref="AB31:AC31"/>
    <mergeCell ref="O30:P30"/>
    <mergeCell ref="Q30:R30"/>
    <mergeCell ref="U30:V30"/>
    <mergeCell ref="W30:X30"/>
    <mergeCell ref="Y30:Z30"/>
    <mergeCell ref="AB30:AC30"/>
    <mergeCell ref="O31:P31"/>
    <mergeCell ref="Q31:R31"/>
    <mergeCell ref="U29:V29"/>
    <mergeCell ref="W29:X29"/>
    <mergeCell ref="Y29:Z29"/>
    <mergeCell ref="AB29:AC29"/>
    <mergeCell ref="W27:X28"/>
    <mergeCell ref="Y27:Z28"/>
    <mergeCell ref="AB27:AC28"/>
    <mergeCell ref="U31:V31"/>
    <mergeCell ref="W31:X31"/>
    <mergeCell ref="C28:D28"/>
    <mergeCell ref="F28:G28"/>
    <mergeCell ref="I28:J28"/>
    <mergeCell ref="L28:M28"/>
    <mergeCell ref="A26:AC26"/>
    <mergeCell ref="A27:B28"/>
    <mergeCell ref="C27:D27"/>
    <mergeCell ref="F27:G27"/>
    <mergeCell ref="I27:J27"/>
    <mergeCell ref="L27:M27"/>
    <mergeCell ref="O27:P28"/>
    <mergeCell ref="Q27:R28"/>
    <mergeCell ref="S27:T28"/>
    <mergeCell ref="U27:V28"/>
    <mergeCell ref="Y25:Z25"/>
    <mergeCell ref="AB25:AC25"/>
    <mergeCell ref="O25:P25"/>
    <mergeCell ref="Q25:R25"/>
    <mergeCell ref="U25:V25"/>
    <mergeCell ref="W25:X25"/>
    <mergeCell ref="O24:P24"/>
    <mergeCell ref="Q24:R24"/>
    <mergeCell ref="U24:V24"/>
    <mergeCell ref="W24:X24"/>
    <mergeCell ref="Y24:Z24"/>
    <mergeCell ref="AB24:AC24"/>
    <mergeCell ref="O23:P23"/>
    <mergeCell ref="Q23:R23"/>
    <mergeCell ref="U23:V23"/>
    <mergeCell ref="W23:X23"/>
    <mergeCell ref="Y23:Z23"/>
    <mergeCell ref="AB23:AC23"/>
    <mergeCell ref="Q21:R22"/>
    <mergeCell ref="S21:T22"/>
    <mergeCell ref="U21:V22"/>
    <mergeCell ref="W21:X22"/>
    <mergeCell ref="Y21:Z22"/>
    <mergeCell ref="AB21:AC22"/>
    <mergeCell ref="A21:B22"/>
    <mergeCell ref="C21:D21"/>
    <mergeCell ref="F21:G21"/>
    <mergeCell ref="I21:J21"/>
    <mergeCell ref="O21:P22"/>
    <mergeCell ref="C22:D22"/>
    <mergeCell ref="F22:G22"/>
    <mergeCell ref="I22:J22"/>
    <mergeCell ref="L21:M22"/>
    <mergeCell ref="O19:P19"/>
    <mergeCell ref="Q19:R19"/>
    <mergeCell ref="U19:V19"/>
    <mergeCell ref="W19:X19"/>
    <mergeCell ref="Y19:Z19"/>
    <mergeCell ref="AB19:AC19"/>
    <mergeCell ref="O18:P18"/>
    <mergeCell ref="Q18:R18"/>
    <mergeCell ref="U18:V18"/>
    <mergeCell ref="W18:X18"/>
    <mergeCell ref="Y18:Z18"/>
    <mergeCell ref="AB18:AC18"/>
    <mergeCell ref="O17:P17"/>
    <mergeCell ref="Q17:R17"/>
    <mergeCell ref="U17:V17"/>
    <mergeCell ref="W17:X17"/>
    <mergeCell ref="Y17:Z17"/>
    <mergeCell ref="AB17:AC17"/>
    <mergeCell ref="Q15:R16"/>
    <mergeCell ref="S15:T16"/>
    <mergeCell ref="U15:V16"/>
    <mergeCell ref="W15:X16"/>
    <mergeCell ref="Y15:Z16"/>
    <mergeCell ref="AB15:AC16"/>
    <mergeCell ref="A15:B16"/>
    <mergeCell ref="C15:D15"/>
    <mergeCell ref="F15:G15"/>
    <mergeCell ref="I15:J15"/>
    <mergeCell ref="L15:M16"/>
    <mergeCell ref="O15:P16"/>
    <mergeCell ref="C16:D16"/>
    <mergeCell ref="F16:G16"/>
    <mergeCell ref="I16:J16"/>
    <mergeCell ref="O13:P13"/>
    <mergeCell ref="Q13:R13"/>
    <mergeCell ref="U13:V13"/>
    <mergeCell ref="W13:X13"/>
    <mergeCell ref="Y13:Z13"/>
    <mergeCell ref="AB13:AC13"/>
    <mergeCell ref="O12:P12"/>
    <mergeCell ref="Q12:R12"/>
    <mergeCell ref="U12:V12"/>
    <mergeCell ref="W12:X12"/>
    <mergeCell ref="Y12:Z12"/>
    <mergeCell ref="AB12:AC12"/>
    <mergeCell ref="O11:P11"/>
    <mergeCell ref="Q11:R11"/>
    <mergeCell ref="U11:V11"/>
    <mergeCell ref="W11:X11"/>
    <mergeCell ref="Y11:Z11"/>
    <mergeCell ref="AB11:AC11"/>
    <mergeCell ref="U9:V10"/>
    <mergeCell ref="W9:X10"/>
    <mergeCell ref="Y9:Z10"/>
    <mergeCell ref="AB9:AC10"/>
    <mergeCell ref="C10:D10"/>
    <mergeCell ref="F10:G10"/>
    <mergeCell ref="I10:J10"/>
    <mergeCell ref="A7:E7"/>
    <mergeCell ref="F7:AC7"/>
    <mergeCell ref="A9:B10"/>
    <mergeCell ref="C9:D9"/>
    <mergeCell ref="F9:G9"/>
    <mergeCell ref="I9:J9"/>
    <mergeCell ref="L9:M10"/>
    <mergeCell ref="O9:P10"/>
    <mergeCell ref="Q9:R10"/>
    <mergeCell ref="S9:T10"/>
    <mergeCell ref="A4:E4"/>
    <mergeCell ref="F4:AC4"/>
    <mergeCell ref="A5:E5"/>
    <mergeCell ref="F5:AC5"/>
    <mergeCell ref="A6:E6"/>
    <mergeCell ref="F6:AC6"/>
    <mergeCell ref="A1:E1"/>
    <mergeCell ref="F1:AC1"/>
    <mergeCell ref="A2:E2"/>
    <mergeCell ref="F2:AC2"/>
    <mergeCell ref="A3:E3"/>
    <mergeCell ref="F3:AC3"/>
  </mergeCells>
  <printOptions/>
  <pageMargins left="0.35433070866141736" right="0.3937007874015748" top="0.3937007874015748" bottom="0.2362204724409449" header="0.31496062992125984" footer="0.1968503937007874"/>
  <pageSetup fitToHeight="0" fitToWidth="1" horizontalDpi="600" verticalDpi="600" orientation="landscape" paperSize="9" r:id="rId1"/>
  <rowBreaks count="1" manualBreakCount="1">
    <brk id="1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CW88"/>
  <sheetViews>
    <sheetView zoomScalePageLayoutView="0" workbookViewId="0" topLeftCell="A22">
      <selection activeCell="BD28" sqref="BD28"/>
    </sheetView>
  </sheetViews>
  <sheetFormatPr defaultColWidth="9.140625" defaultRowHeight="3.75" customHeight="1"/>
  <cols>
    <col min="1" max="1" width="1.7109375" style="104" customWidth="1"/>
    <col min="2" max="7" width="1.7109375" style="11" customWidth="1"/>
    <col min="8" max="8" width="4.8515625" style="11" customWidth="1"/>
    <col min="9" max="13" width="1.7109375" style="11" customWidth="1"/>
    <col min="14" max="14" width="2.57421875" style="11" customWidth="1"/>
    <col min="15" max="17" width="1.7109375" style="11" customWidth="1"/>
    <col min="18" max="18" width="5.00390625" style="11" customWidth="1"/>
    <col min="19" max="20" width="1.7109375" style="11" customWidth="1"/>
    <col min="21" max="21" width="2.8515625" style="104" customWidth="1"/>
    <col min="22" max="24" width="1.7109375" style="11" customWidth="1"/>
    <col min="25" max="25" width="10.57421875" style="11" customWidth="1"/>
    <col min="26" max="38" width="1.7109375" style="11" customWidth="1"/>
    <col min="39" max="39" width="1.7109375" style="104" customWidth="1"/>
    <col min="40" max="40" width="9.7109375" style="11" customWidth="1"/>
    <col min="41" max="159" width="1.7109375" style="11" customWidth="1"/>
    <col min="160" max="16384" width="9.140625" style="11" customWidth="1"/>
  </cols>
  <sheetData>
    <row r="1" spans="8:86" ht="3.75" customHeight="1"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108"/>
      <c r="V1" s="40"/>
      <c r="W1" s="40"/>
      <c r="X1" s="40"/>
      <c r="Y1" s="40"/>
      <c r="Z1" s="40"/>
      <c r="AA1" s="40"/>
      <c r="AB1" s="40"/>
      <c r="AC1" s="40"/>
      <c r="AD1" s="44"/>
      <c r="AE1" s="40"/>
      <c r="AF1" s="40"/>
      <c r="AG1" s="40"/>
      <c r="AH1" s="40"/>
      <c r="AI1" s="40"/>
      <c r="AJ1" s="40"/>
      <c r="AK1" s="40"/>
      <c r="AL1" s="40"/>
      <c r="AM1" s="108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</row>
    <row r="2" spans="8:86" ht="3.75" customHeight="1"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108"/>
      <c r="V2" s="40"/>
      <c r="W2" s="40"/>
      <c r="X2" s="40"/>
      <c r="Y2" s="40"/>
      <c r="Z2" s="40"/>
      <c r="AA2" s="40"/>
      <c r="AB2" s="40"/>
      <c r="AC2" s="40"/>
      <c r="AD2" s="44"/>
      <c r="AE2" s="40"/>
      <c r="AF2" s="40"/>
      <c r="AG2" s="40"/>
      <c r="AH2" s="40"/>
      <c r="AI2" s="40"/>
      <c r="AJ2" s="40"/>
      <c r="AK2" s="40"/>
      <c r="AL2" s="40"/>
      <c r="AM2" s="108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</row>
    <row r="3" spans="2:86" ht="3.75" customHeight="1">
      <c r="B3" s="256" t="s">
        <v>39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97" t="s">
        <v>197</v>
      </c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7"/>
      <c r="AJ3" s="297"/>
      <c r="AK3" s="297"/>
      <c r="AL3" s="297"/>
      <c r="AM3" s="297"/>
      <c r="AN3" s="297"/>
      <c r="AO3" s="297"/>
      <c r="AP3" s="297"/>
      <c r="AQ3" s="297"/>
      <c r="AR3" s="297"/>
      <c r="AS3" s="297"/>
      <c r="AT3" s="297"/>
      <c r="AU3" s="297"/>
      <c r="AV3" s="297"/>
      <c r="AW3" s="297"/>
      <c r="AX3" s="297"/>
      <c r="AY3" s="297"/>
      <c r="AZ3" s="297"/>
      <c r="BA3" s="297"/>
      <c r="BB3" s="297"/>
      <c r="BC3" s="297"/>
      <c r="BD3" s="297"/>
      <c r="BE3" s="297"/>
      <c r="BF3" s="297"/>
      <c r="BG3" s="297"/>
      <c r="BH3" s="297"/>
      <c r="BI3" s="297"/>
      <c r="BJ3" s="297"/>
      <c r="BK3" s="297"/>
      <c r="BL3" s="297"/>
      <c r="BM3" s="298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</row>
    <row r="4" spans="2:86" ht="3.75" customHeight="1"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  <c r="AU4" s="299"/>
      <c r="AV4" s="299"/>
      <c r="AW4" s="299"/>
      <c r="AX4" s="299"/>
      <c r="AY4" s="299"/>
      <c r="AZ4" s="299"/>
      <c r="BA4" s="299"/>
      <c r="BB4" s="299"/>
      <c r="BC4" s="299"/>
      <c r="BD4" s="299"/>
      <c r="BE4" s="299"/>
      <c r="BF4" s="299"/>
      <c r="BG4" s="299"/>
      <c r="BH4" s="299"/>
      <c r="BI4" s="299"/>
      <c r="BJ4" s="299"/>
      <c r="BK4" s="299"/>
      <c r="BL4" s="299"/>
      <c r="BM4" s="30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</row>
    <row r="5" spans="2:86" ht="3.75" customHeight="1"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99"/>
      <c r="AQ5" s="299"/>
      <c r="AR5" s="299"/>
      <c r="AS5" s="299"/>
      <c r="AT5" s="299"/>
      <c r="AU5" s="299"/>
      <c r="AV5" s="299"/>
      <c r="AW5" s="299"/>
      <c r="AX5" s="299"/>
      <c r="AY5" s="299"/>
      <c r="AZ5" s="299"/>
      <c r="BA5" s="299"/>
      <c r="BB5" s="299"/>
      <c r="BC5" s="299"/>
      <c r="BD5" s="299"/>
      <c r="BE5" s="299"/>
      <c r="BF5" s="299"/>
      <c r="BG5" s="299"/>
      <c r="BH5" s="299"/>
      <c r="BI5" s="299"/>
      <c r="BJ5" s="299"/>
      <c r="BK5" s="299"/>
      <c r="BL5" s="299"/>
      <c r="BM5" s="30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</row>
    <row r="6" spans="2:86" ht="3.75" customHeight="1"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1"/>
      <c r="AJ6" s="301"/>
      <c r="AK6" s="301"/>
      <c r="AL6" s="301"/>
      <c r="AM6" s="301"/>
      <c r="AN6" s="301"/>
      <c r="AO6" s="301"/>
      <c r="AP6" s="301"/>
      <c r="AQ6" s="301"/>
      <c r="AR6" s="301"/>
      <c r="AS6" s="301"/>
      <c r="AT6" s="301"/>
      <c r="AU6" s="301"/>
      <c r="AV6" s="301"/>
      <c r="AW6" s="301"/>
      <c r="AX6" s="301"/>
      <c r="AY6" s="301"/>
      <c r="AZ6" s="301"/>
      <c r="BA6" s="301"/>
      <c r="BB6" s="301"/>
      <c r="BC6" s="301"/>
      <c r="BD6" s="301"/>
      <c r="BE6" s="301"/>
      <c r="BF6" s="301"/>
      <c r="BG6" s="301"/>
      <c r="BH6" s="301"/>
      <c r="BI6" s="301"/>
      <c r="BJ6" s="301"/>
      <c r="BK6" s="301"/>
      <c r="BL6" s="301"/>
      <c r="BM6" s="302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</row>
    <row r="7" spans="8:86" ht="3.75" customHeight="1">
      <c r="H7" s="40"/>
      <c r="I7" s="40"/>
      <c r="J7" s="40"/>
      <c r="K7" s="40"/>
      <c r="L7" s="40"/>
      <c r="M7" s="40"/>
      <c r="N7" s="40"/>
      <c r="O7" s="40"/>
      <c r="P7" s="40"/>
      <c r="Q7" s="19"/>
      <c r="R7" s="19"/>
      <c r="S7" s="19"/>
      <c r="T7" s="19"/>
      <c r="U7" s="109"/>
      <c r="V7" s="19"/>
      <c r="W7" s="19"/>
      <c r="X7" s="19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116"/>
      <c r="AN7" s="43"/>
      <c r="AO7" s="43"/>
      <c r="AP7" s="43"/>
      <c r="AQ7" s="43"/>
      <c r="AR7" s="43"/>
      <c r="AS7" s="43"/>
      <c r="AT7" s="43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</row>
    <row r="8" spans="26:101" ht="3.75" customHeight="1"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BM8" s="40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19"/>
      <c r="CH8" s="19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12"/>
      <c r="CT8" s="12"/>
      <c r="CU8" s="12"/>
      <c r="CV8" s="12"/>
      <c r="CW8" s="12"/>
    </row>
    <row r="9" spans="7:101" ht="3.75" customHeight="1"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N9" s="281" t="s">
        <v>198</v>
      </c>
      <c r="AO9" s="281"/>
      <c r="AP9" s="281"/>
      <c r="AQ9" s="281"/>
      <c r="AR9" s="281"/>
      <c r="AS9" s="281"/>
      <c r="AT9" s="281"/>
      <c r="AU9" s="281"/>
      <c r="AV9" s="281"/>
      <c r="AW9" s="281"/>
      <c r="AX9" s="281"/>
      <c r="AY9" s="281"/>
      <c r="AZ9" s="14"/>
      <c r="BA9" s="14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19"/>
      <c r="CH9" s="19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12"/>
      <c r="CT9" s="12"/>
      <c r="CU9" s="12"/>
      <c r="CV9" s="12"/>
      <c r="CW9" s="12"/>
    </row>
    <row r="10" spans="7:101" ht="3.75" customHeight="1"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N10" s="281"/>
      <c r="AO10" s="281"/>
      <c r="AP10" s="281"/>
      <c r="AQ10" s="281"/>
      <c r="AR10" s="281"/>
      <c r="AS10" s="281"/>
      <c r="AT10" s="281"/>
      <c r="AU10" s="281"/>
      <c r="AV10" s="281"/>
      <c r="AW10" s="281"/>
      <c r="AX10" s="281"/>
      <c r="AY10" s="281"/>
      <c r="AZ10" s="14"/>
      <c r="BA10" s="14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19"/>
      <c r="CH10" s="19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12"/>
      <c r="CT10" s="12"/>
      <c r="CU10" s="12"/>
      <c r="CV10" s="12"/>
      <c r="CW10" s="12"/>
    </row>
    <row r="11" spans="7:101" ht="3.75" customHeight="1"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N11" s="281"/>
      <c r="AO11" s="281"/>
      <c r="AP11" s="281"/>
      <c r="AQ11" s="281"/>
      <c r="AR11" s="281"/>
      <c r="AS11" s="281"/>
      <c r="AT11" s="281"/>
      <c r="AU11" s="281"/>
      <c r="AV11" s="281"/>
      <c r="AW11" s="281"/>
      <c r="AX11" s="281"/>
      <c r="AY11" s="281"/>
      <c r="AZ11" s="14"/>
      <c r="BA11" s="14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19"/>
      <c r="CH11" s="19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12"/>
      <c r="CT11" s="12"/>
      <c r="CU11" s="12"/>
      <c r="CV11" s="12"/>
      <c r="CW11" s="12"/>
    </row>
    <row r="12" spans="7:101" ht="3.75" customHeight="1"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N12" s="281"/>
      <c r="AO12" s="281"/>
      <c r="AP12" s="281"/>
      <c r="AQ12" s="281"/>
      <c r="AR12" s="281"/>
      <c r="AS12" s="281"/>
      <c r="AT12" s="281"/>
      <c r="AU12" s="281"/>
      <c r="AV12" s="281"/>
      <c r="AW12" s="281"/>
      <c r="AX12" s="281"/>
      <c r="AY12" s="281"/>
      <c r="AZ12" s="14"/>
      <c r="BA12" s="14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12"/>
      <c r="CT12" s="12"/>
      <c r="CU12" s="12"/>
      <c r="CV12" s="12"/>
      <c r="CW12" s="12"/>
    </row>
    <row r="13" spans="7:101" ht="3.75" customHeight="1"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V13" s="14"/>
      <c r="W13" s="14"/>
      <c r="X13" s="14"/>
      <c r="Y13" s="14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N13" s="281"/>
      <c r="AO13" s="281"/>
      <c r="AP13" s="281"/>
      <c r="AQ13" s="281"/>
      <c r="AR13" s="281"/>
      <c r="AS13" s="281"/>
      <c r="AT13" s="281"/>
      <c r="AU13" s="281"/>
      <c r="AV13" s="281"/>
      <c r="AW13" s="281"/>
      <c r="AX13" s="281"/>
      <c r="AY13" s="281"/>
      <c r="AZ13" s="14"/>
      <c r="BA13" s="14"/>
      <c r="BB13" s="303" t="s">
        <v>11</v>
      </c>
      <c r="BC13" s="303"/>
      <c r="BD13" s="286" t="str">
        <f>IF(ISNUMBER(AX27),IF(AX27+AZ29&gt;AX51+AZ50,AO27,AO51),"")</f>
        <v>Běhounek Alois CZE</v>
      </c>
      <c r="BE13" s="287"/>
      <c r="BF13" s="287"/>
      <c r="BG13" s="287"/>
      <c r="BH13" s="287"/>
      <c r="BI13" s="287"/>
      <c r="BJ13" s="287"/>
      <c r="BK13" s="287"/>
      <c r="BL13" s="287"/>
      <c r="BM13" s="288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12"/>
      <c r="CT13" s="12"/>
      <c r="CU13" s="12"/>
      <c r="CV13" s="12"/>
      <c r="CW13" s="12"/>
    </row>
    <row r="14" spans="7:101" ht="3.75" customHeight="1"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V14" s="14"/>
      <c r="W14" s="14"/>
      <c r="X14" s="14"/>
      <c r="Y14" s="14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N14" s="281"/>
      <c r="AO14" s="281"/>
      <c r="AP14" s="281"/>
      <c r="AQ14" s="281"/>
      <c r="AR14" s="281"/>
      <c r="AS14" s="281"/>
      <c r="AT14" s="281"/>
      <c r="AU14" s="281"/>
      <c r="AV14" s="281"/>
      <c r="AW14" s="281"/>
      <c r="AX14" s="281"/>
      <c r="AY14" s="281"/>
      <c r="AZ14" s="14"/>
      <c r="BA14" s="14"/>
      <c r="BB14" s="303"/>
      <c r="BC14" s="303"/>
      <c r="BD14" s="289"/>
      <c r="BE14" s="263"/>
      <c r="BF14" s="263"/>
      <c r="BG14" s="263"/>
      <c r="BH14" s="263"/>
      <c r="BI14" s="263"/>
      <c r="BJ14" s="263"/>
      <c r="BK14" s="263"/>
      <c r="BL14" s="263"/>
      <c r="BM14" s="26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12"/>
      <c r="CT14" s="12"/>
      <c r="CU14" s="12"/>
      <c r="CV14" s="12"/>
      <c r="CW14" s="12"/>
    </row>
    <row r="15" spans="7:101" ht="15" customHeight="1"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V15" s="14"/>
      <c r="W15" s="14"/>
      <c r="X15" s="14"/>
      <c r="Y15" s="14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N15" s="281"/>
      <c r="AO15" s="281"/>
      <c r="AP15" s="281"/>
      <c r="AQ15" s="281"/>
      <c r="AR15" s="281"/>
      <c r="AS15" s="281"/>
      <c r="AT15" s="281"/>
      <c r="AU15" s="281"/>
      <c r="AV15" s="281"/>
      <c r="AW15" s="281"/>
      <c r="AX15" s="281"/>
      <c r="AY15" s="281"/>
      <c r="AZ15" s="14"/>
      <c r="BA15" s="14"/>
      <c r="BB15" s="303"/>
      <c r="BC15" s="303"/>
      <c r="BD15" s="289"/>
      <c r="BE15" s="263"/>
      <c r="BF15" s="263"/>
      <c r="BG15" s="263"/>
      <c r="BH15" s="263"/>
      <c r="BI15" s="263"/>
      <c r="BJ15" s="263"/>
      <c r="BK15" s="263"/>
      <c r="BL15" s="263"/>
      <c r="BM15" s="26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12"/>
      <c r="CT15" s="12"/>
      <c r="CU15" s="12"/>
      <c r="CV15" s="12"/>
      <c r="CW15" s="12"/>
    </row>
    <row r="16" spans="7:101" ht="3.75" customHeight="1"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V16" s="14"/>
      <c r="W16" s="14"/>
      <c r="X16" s="14"/>
      <c r="Y16" s="14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N16" s="281"/>
      <c r="AO16" s="281"/>
      <c r="AP16" s="281"/>
      <c r="AQ16" s="281"/>
      <c r="AR16" s="281"/>
      <c r="AS16" s="281"/>
      <c r="AT16" s="281"/>
      <c r="AU16" s="281"/>
      <c r="AV16" s="281"/>
      <c r="AW16" s="281"/>
      <c r="AX16" s="281"/>
      <c r="AY16" s="281"/>
      <c r="AZ16" s="14"/>
      <c r="BA16" s="14"/>
      <c r="BB16" s="303"/>
      <c r="BC16" s="303"/>
      <c r="BD16" s="290"/>
      <c r="BE16" s="291"/>
      <c r="BF16" s="291"/>
      <c r="BG16" s="291"/>
      <c r="BH16" s="291"/>
      <c r="BI16" s="291"/>
      <c r="BJ16" s="291"/>
      <c r="BK16" s="291"/>
      <c r="BL16" s="291"/>
      <c r="BM16" s="292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2"/>
      <c r="CT16" s="12"/>
      <c r="CU16" s="12"/>
      <c r="CV16" s="12"/>
      <c r="CW16" s="12"/>
    </row>
    <row r="17" spans="7:101" ht="15.75" customHeight="1"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V17" s="14"/>
      <c r="W17" s="14"/>
      <c r="X17" s="14"/>
      <c r="Y17" s="14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N17" s="281"/>
      <c r="AO17" s="281"/>
      <c r="AP17" s="281"/>
      <c r="AQ17" s="281"/>
      <c r="AR17" s="281"/>
      <c r="AS17" s="281"/>
      <c r="AT17" s="281"/>
      <c r="AU17" s="281"/>
      <c r="AV17" s="281"/>
      <c r="AW17" s="281"/>
      <c r="AX17" s="281"/>
      <c r="AY17" s="281"/>
      <c r="AZ17" s="14"/>
      <c r="BA17" s="14"/>
      <c r="BB17" s="15"/>
      <c r="BC17" s="26"/>
      <c r="BD17" s="27"/>
      <c r="BE17" s="27"/>
      <c r="BF17" s="27"/>
      <c r="BG17" s="27"/>
      <c r="BH17" s="27"/>
      <c r="BI17" s="27"/>
      <c r="BJ17" s="27"/>
      <c r="BK17" s="27"/>
      <c r="BL17" s="14"/>
      <c r="BM17" s="14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12"/>
      <c r="CT17" s="12"/>
      <c r="CU17" s="12"/>
      <c r="CV17" s="12"/>
      <c r="CW17" s="12"/>
    </row>
    <row r="18" spans="1:101" ht="3.75" customHeight="1">
      <c r="A18" s="105" t="str">
        <f>B18&amp;" "&amp;I18</f>
        <v>1. A Peška Adam CZE</v>
      </c>
      <c r="B18" s="256" t="s">
        <v>21</v>
      </c>
      <c r="C18" s="256"/>
      <c r="D18" s="256"/>
      <c r="E18" s="256"/>
      <c r="F18" s="256"/>
      <c r="G18" s="256"/>
      <c r="H18" s="256"/>
      <c r="I18" s="305" t="str">
        <f>'BC3'!B11</f>
        <v>Peška Adam CZE</v>
      </c>
      <c r="J18" s="305"/>
      <c r="K18" s="305"/>
      <c r="L18" s="305"/>
      <c r="M18" s="305"/>
      <c r="N18" s="305"/>
      <c r="O18" s="305"/>
      <c r="P18" s="305"/>
      <c r="Q18" s="305"/>
      <c r="R18" s="306"/>
      <c r="S18" s="332">
        <v>5</v>
      </c>
      <c r="T18" s="333"/>
      <c r="U18" s="108"/>
      <c r="V18" s="31"/>
      <c r="W18" s="31"/>
      <c r="X18" s="13"/>
      <c r="Y18" s="13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N18" s="281"/>
      <c r="AO18" s="281"/>
      <c r="AP18" s="281"/>
      <c r="AQ18" s="281"/>
      <c r="AR18" s="281"/>
      <c r="AS18" s="281"/>
      <c r="AT18" s="281"/>
      <c r="AU18" s="281"/>
      <c r="AV18" s="281"/>
      <c r="AW18" s="281"/>
      <c r="AX18" s="281"/>
      <c r="AY18" s="281"/>
      <c r="AZ18" s="14"/>
      <c r="BA18" s="14"/>
      <c r="BB18" s="303" t="s">
        <v>12</v>
      </c>
      <c r="BC18" s="303"/>
      <c r="BD18" s="286" t="str">
        <f>IF(ISNUMBER(AX27),IF(AX27+AZ29&gt;AX51+AZ50,AO51,AO27),"")</f>
        <v>Parrish Karl WAL</v>
      </c>
      <c r="BE18" s="287"/>
      <c r="BF18" s="287"/>
      <c r="BG18" s="287"/>
      <c r="BH18" s="287"/>
      <c r="BI18" s="287"/>
      <c r="BJ18" s="287"/>
      <c r="BK18" s="287"/>
      <c r="BL18" s="287"/>
      <c r="BM18" s="288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12"/>
      <c r="CT18" s="12"/>
      <c r="CU18" s="12"/>
      <c r="CV18" s="12"/>
      <c r="CW18" s="12"/>
    </row>
    <row r="19" spans="1:101" ht="3.75" customHeight="1">
      <c r="A19" s="105"/>
      <c r="B19" s="256"/>
      <c r="C19" s="256"/>
      <c r="D19" s="256"/>
      <c r="E19" s="256"/>
      <c r="F19" s="256"/>
      <c r="G19" s="256"/>
      <c r="H19" s="256"/>
      <c r="I19" s="307"/>
      <c r="J19" s="307"/>
      <c r="K19" s="307"/>
      <c r="L19" s="307"/>
      <c r="M19" s="307"/>
      <c r="N19" s="307"/>
      <c r="O19" s="307"/>
      <c r="P19" s="307"/>
      <c r="Q19" s="307"/>
      <c r="R19" s="308"/>
      <c r="S19" s="334"/>
      <c r="T19" s="335"/>
      <c r="U19" s="110" t="str">
        <f>V21&amp;" "&amp;Z21</f>
        <v>winner 1/4 final 1 Peška Adam CZE</v>
      </c>
      <c r="V19" s="31"/>
      <c r="W19" s="31"/>
      <c r="X19" s="13"/>
      <c r="Y19" s="13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N19" s="281"/>
      <c r="AO19" s="281"/>
      <c r="AP19" s="281"/>
      <c r="AQ19" s="281"/>
      <c r="AR19" s="281"/>
      <c r="AS19" s="281"/>
      <c r="AT19" s="281"/>
      <c r="AU19" s="281"/>
      <c r="AV19" s="281"/>
      <c r="AW19" s="281"/>
      <c r="AX19" s="281"/>
      <c r="AY19" s="281"/>
      <c r="AZ19" s="14"/>
      <c r="BA19" s="14"/>
      <c r="BB19" s="303"/>
      <c r="BC19" s="303"/>
      <c r="BD19" s="289"/>
      <c r="BE19" s="263"/>
      <c r="BF19" s="263"/>
      <c r="BG19" s="263"/>
      <c r="BH19" s="263"/>
      <c r="BI19" s="263"/>
      <c r="BJ19" s="263"/>
      <c r="BK19" s="263"/>
      <c r="BL19" s="263"/>
      <c r="BM19" s="26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12"/>
      <c r="CT19" s="12"/>
      <c r="CU19" s="12"/>
      <c r="CV19" s="12"/>
      <c r="CW19" s="12"/>
    </row>
    <row r="20" spans="1:101" ht="3.75" customHeight="1">
      <c r="A20" s="105"/>
      <c r="B20" s="256"/>
      <c r="C20" s="256"/>
      <c r="D20" s="256"/>
      <c r="E20" s="256"/>
      <c r="F20" s="256"/>
      <c r="G20" s="256"/>
      <c r="H20" s="256"/>
      <c r="I20" s="307"/>
      <c r="J20" s="307"/>
      <c r="K20" s="307"/>
      <c r="L20" s="307"/>
      <c r="M20" s="307"/>
      <c r="N20" s="307"/>
      <c r="O20" s="307"/>
      <c r="P20" s="307"/>
      <c r="Q20" s="307"/>
      <c r="R20" s="308"/>
      <c r="S20" s="334"/>
      <c r="T20" s="335"/>
      <c r="U20" s="317"/>
      <c r="V20" s="31"/>
      <c r="W20" s="31"/>
      <c r="X20" s="15"/>
      <c r="Y20" s="13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8"/>
      <c r="AL20" s="26"/>
      <c r="AM20" s="108"/>
      <c r="AN20" s="281"/>
      <c r="AO20" s="281"/>
      <c r="AP20" s="281"/>
      <c r="AQ20" s="281"/>
      <c r="AR20" s="281"/>
      <c r="AS20" s="281"/>
      <c r="AT20" s="281"/>
      <c r="AU20" s="281"/>
      <c r="AV20" s="281"/>
      <c r="AW20" s="281"/>
      <c r="AX20" s="281"/>
      <c r="AY20" s="281"/>
      <c r="AZ20" s="26"/>
      <c r="BA20" s="14"/>
      <c r="BB20" s="303"/>
      <c r="BC20" s="303"/>
      <c r="BD20" s="289"/>
      <c r="BE20" s="263"/>
      <c r="BF20" s="263"/>
      <c r="BG20" s="263"/>
      <c r="BH20" s="263"/>
      <c r="BI20" s="263"/>
      <c r="BJ20" s="263"/>
      <c r="BK20" s="263"/>
      <c r="BL20" s="263"/>
      <c r="BM20" s="26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12"/>
      <c r="CT20" s="12"/>
      <c r="CU20" s="12"/>
      <c r="CV20" s="12"/>
      <c r="CW20" s="12"/>
    </row>
    <row r="21" spans="1:101" ht="3.75" customHeight="1">
      <c r="A21" s="105"/>
      <c r="B21" s="256"/>
      <c r="C21" s="256"/>
      <c r="D21" s="256"/>
      <c r="E21" s="256"/>
      <c r="F21" s="256"/>
      <c r="G21" s="256"/>
      <c r="H21" s="256"/>
      <c r="I21" s="309"/>
      <c r="J21" s="309"/>
      <c r="K21" s="309"/>
      <c r="L21" s="309"/>
      <c r="M21" s="309"/>
      <c r="N21" s="309"/>
      <c r="O21" s="309"/>
      <c r="P21" s="309"/>
      <c r="Q21" s="309"/>
      <c r="R21" s="310"/>
      <c r="S21" s="336"/>
      <c r="T21" s="337"/>
      <c r="U21" s="318"/>
      <c r="V21" s="275" t="s">
        <v>283</v>
      </c>
      <c r="W21" s="275"/>
      <c r="X21" s="275"/>
      <c r="Y21" s="275"/>
      <c r="Z21" s="286" t="str">
        <f>I18</f>
        <v>Peška Adam CZE</v>
      </c>
      <c r="AA21" s="287"/>
      <c r="AB21" s="287"/>
      <c r="AC21" s="287"/>
      <c r="AD21" s="287"/>
      <c r="AE21" s="287"/>
      <c r="AF21" s="287"/>
      <c r="AG21" s="287"/>
      <c r="AH21" s="287"/>
      <c r="AI21" s="288"/>
      <c r="AJ21" s="271">
        <v>1</v>
      </c>
      <c r="AK21" s="271"/>
      <c r="AL21" s="26"/>
      <c r="AM21" s="108"/>
      <c r="AN21" s="281"/>
      <c r="AO21" s="281"/>
      <c r="AP21" s="281"/>
      <c r="AQ21" s="281"/>
      <c r="AR21" s="281"/>
      <c r="AS21" s="281"/>
      <c r="AT21" s="281"/>
      <c r="AU21" s="281"/>
      <c r="AV21" s="281"/>
      <c r="AW21" s="281"/>
      <c r="AX21" s="281"/>
      <c r="AY21" s="281"/>
      <c r="AZ21" s="26"/>
      <c r="BA21" s="14"/>
      <c r="BB21" s="303"/>
      <c r="BC21" s="303"/>
      <c r="BD21" s="290"/>
      <c r="BE21" s="291"/>
      <c r="BF21" s="291"/>
      <c r="BG21" s="291"/>
      <c r="BH21" s="291"/>
      <c r="BI21" s="291"/>
      <c r="BJ21" s="291"/>
      <c r="BK21" s="291"/>
      <c r="BL21" s="291"/>
      <c r="BM21" s="292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2"/>
      <c r="CT21" s="12"/>
      <c r="CU21" s="12"/>
      <c r="CV21" s="12"/>
      <c r="CW21" s="12"/>
    </row>
    <row r="22" spans="1:101" ht="3.75" customHeight="1">
      <c r="A22" s="106"/>
      <c r="B22" s="12"/>
      <c r="C22" s="12"/>
      <c r="D22" s="12"/>
      <c r="E22" s="31"/>
      <c r="F22" s="31"/>
      <c r="G22" s="15"/>
      <c r="H22" s="13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124"/>
      <c r="T22" s="28"/>
      <c r="U22" s="318"/>
      <c r="V22" s="275"/>
      <c r="W22" s="275"/>
      <c r="X22" s="275"/>
      <c r="Y22" s="275"/>
      <c r="Z22" s="289"/>
      <c r="AA22" s="263"/>
      <c r="AB22" s="263"/>
      <c r="AC22" s="263"/>
      <c r="AD22" s="263"/>
      <c r="AE22" s="263"/>
      <c r="AF22" s="263"/>
      <c r="AG22" s="263"/>
      <c r="AH22" s="263"/>
      <c r="AI22" s="269"/>
      <c r="AJ22" s="271"/>
      <c r="AK22" s="271"/>
      <c r="AL22" s="41"/>
      <c r="AM22" s="108"/>
      <c r="AN22" s="281"/>
      <c r="AO22" s="281"/>
      <c r="AP22" s="281"/>
      <c r="AQ22" s="281"/>
      <c r="AR22" s="281"/>
      <c r="AS22" s="281"/>
      <c r="AT22" s="281"/>
      <c r="AU22" s="281"/>
      <c r="AV22" s="281"/>
      <c r="AW22" s="281"/>
      <c r="AX22" s="281"/>
      <c r="AY22" s="281"/>
      <c r="AZ22" s="26"/>
      <c r="BA22" s="14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12"/>
      <c r="CT22" s="12"/>
      <c r="CU22" s="12"/>
      <c r="CV22" s="12"/>
      <c r="CW22" s="12"/>
    </row>
    <row r="23" spans="1:101" ht="15" customHeight="1">
      <c r="A23" s="106"/>
      <c r="B23" s="12"/>
      <c r="C23" s="12"/>
      <c r="D23" s="12"/>
      <c r="E23" s="31"/>
      <c r="F23" s="31"/>
      <c r="G23" s="15"/>
      <c r="H23" s="13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124"/>
      <c r="T23" s="28"/>
      <c r="U23" s="318"/>
      <c r="V23" s="275"/>
      <c r="W23" s="275"/>
      <c r="X23" s="275"/>
      <c r="Y23" s="275"/>
      <c r="Z23" s="289"/>
      <c r="AA23" s="263"/>
      <c r="AB23" s="263"/>
      <c r="AC23" s="263"/>
      <c r="AD23" s="263"/>
      <c r="AE23" s="263"/>
      <c r="AF23" s="263"/>
      <c r="AG23" s="263"/>
      <c r="AH23" s="263"/>
      <c r="AI23" s="269"/>
      <c r="AJ23" s="271"/>
      <c r="AK23" s="271"/>
      <c r="AL23" s="273"/>
      <c r="AM23" s="108"/>
      <c r="AN23" s="281"/>
      <c r="AO23" s="281"/>
      <c r="AP23" s="281"/>
      <c r="AQ23" s="281"/>
      <c r="AR23" s="281"/>
      <c r="AS23" s="281"/>
      <c r="AT23" s="281"/>
      <c r="AU23" s="281"/>
      <c r="AV23" s="281"/>
      <c r="AW23" s="281"/>
      <c r="AX23" s="281"/>
      <c r="AY23" s="281"/>
      <c r="AZ23" s="26"/>
      <c r="BA23" s="14"/>
      <c r="BB23" s="14"/>
      <c r="BC23" s="26"/>
      <c r="BD23" s="27"/>
      <c r="BE23" s="27"/>
      <c r="BF23" s="27"/>
      <c r="BG23" s="27"/>
      <c r="BH23" s="27"/>
      <c r="BI23" s="27"/>
      <c r="BJ23" s="27"/>
      <c r="BK23" s="27"/>
      <c r="BL23" s="14"/>
      <c r="BM23" s="14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12"/>
      <c r="CT23" s="12"/>
      <c r="CU23" s="12"/>
      <c r="CV23" s="12"/>
      <c r="CW23" s="12"/>
    </row>
    <row r="24" spans="1:101" ht="3.75" customHeight="1">
      <c r="A24" s="105" t="str">
        <f>B24&amp;" "&amp;I24</f>
        <v>2. B Burianek Adam SVK</v>
      </c>
      <c r="B24" s="320" t="s">
        <v>120</v>
      </c>
      <c r="C24" s="321"/>
      <c r="D24" s="321"/>
      <c r="E24" s="321"/>
      <c r="F24" s="321"/>
      <c r="G24" s="321"/>
      <c r="H24" s="322"/>
      <c r="I24" s="305" t="str">
        <f>'BC3'!B17</f>
        <v>Burianek Adam SVK</v>
      </c>
      <c r="J24" s="305"/>
      <c r="K24" s="305"/>
      <c r="L24" s="305"/>
      <c r="M24" s="305"/>
      <c r="N24" s="305"/>
      <c r="O24" s="305"/>
      <c r="P24" s="305"/>
      <c r="Q24" s="305"/>
      <c r="R24" s="306"/>
      <c r="S24" s="311">
        <v>5</v>
      </c>
      <c r="T24" s="312"/>
      <c r="U24" s="318"/>
      <c r="V24" s="275"/>
      <c r="W24" s="275"/>
      <c r="X24" s="275"/>
      <c r="Y24" s="275"/>
      <c r="Z24" s="290"/>
      <c r="AA24" s="291"/>
      <c r="AB24" s="291"/>
      <c r="AC24" s="291"/>
      <c r="AD24" s="291"/>
      <c r="AE24" s="291"/>
      <c r="AF24" s="291"/>
      <c r="AG24" s="291"/>
      <c r="AH24" s="291"/>
      <c r="AI24" s="292"/>
      <c r="AJ24" s="271"/>
      <c r="AK24" s="271"/>
      <c r="AL24" s="273"/>
      <c r="AM24" s="108"/>
      <c r="AN24" s="281"/>
      <c r="AO24" s="281"/>
      <c r="AP24" s="281"/>
      <c r="AQ24" s="281"/>
      <c r="AR24" s="281"/>
      <c r="AS24" s="281"/>
      <c r="AT24" s="281"/>
      <c r="AU24" s="281"/>
      <c r="AV24" s="281"/>
      <c r="AW24" s="281"/>
      <c r="AX24" s="281"/>
      <c r="AY24" s="281"/>
      <c r="AZ24" s="26"/>
      <c r="BA24" s="14"/>
      <c r="BB24" s="303" t="s">
        <v>13</v>
      </c>
      <c r="BC24" s="303"/>
      <c r="BD24" s="275" t="str">
        <f>Z79</f>
        <v>Klohna Boris SVK</v>
      </c>
      <c r="BE24" s="275"/>
      <c r="BF24" s="275"/>
      <c r="BG24" s="275"/>
      <c r="BH24" s="275"/>
      <c r="BI24" s="275"/>
      <c r="BJ24" s="275"/>
      <c r="BK24" s="275"/>
      <c r="BL24" s="275"/>
      <c r="BM24" s="275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12"/>
      <c r="CT24" s="12"/>
      <c r="CU24" s="12"/>
      <c r="CV24" s="12"/>
      <c r="CW24" s="12"/>
    </row>
    <row r="25" spans="1:101" ht="3.75" customHeight="1">
      <c r="A25" s="105"/>
      <c r="B25" s="323"/>
      <c r="C25" s="257"/>
      <c r="D25" s="257"/>
      <c r="E25" s="257"/>
      <c r="F25" s="257"/>
      <c r="G25" s="257"/>
      <c r="H25" s="296"/>
      <c r="I25" s="307"/>
      <c r="J25" s="307"/>
      <c r="K25" s="307"/>
      <c r="L25" s="307"/>
      <c r="M25" s="307"/>
      <c r="N25" s="307"/>
      <c r="O25" s="307"/>
      <c r="P25" s="307"/>
      <c r="Q25" s="307"/>
      <c r="R25" s="308"/>
      <c r="S25" s="313"/>
      <c r="T25" s="314"/>
      <c r="U25" s="319"/>
      <c r="V25" s="31"/>
      <c r="W25" s="31"/>
      <c r="X25" s="15"/>
      <c r="Y25" s="13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9"/>
      <c r="AK25" s="28"/>
      <c r="AL25" s="273"/>
      <c r="AM25" s="108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26"/>
      <c r="BA25" s="14"/>
      <c r="BB25" s="303"/>
      <c r="BC25" s="303"/>
      <c r="BD25" s="275"/>
      <c r="BE25" s="275"/>
      <c r="BF25" s="275"/>
      <c r="BG25" s="275"/>
      <c r="BH25" s="275"/>
      <c r="BI25" s="275"/>
      <c r="BJ25" s="275"/>
      <c r="BK25" s="275"/>
      <c r="BL25" s="275"/>
      <c r="BM25" s="275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12"/>
      <c r="CT25" s="12"/>
      <c r="CU25" s="12"/>
      <c r="CV25" s="12"/>
      <c r="CW25" s="12"/>
    </row>
    <row r="26" spans="1:101" ht="3.75" customHeight="1">
      <c r="A26" s="105"/>
      <c r="B26" s="323"/>
      <c r="C26" s="257"/>
      <c r="D26" s="257"/>
      <c r="E26" s="257"/>
      <c r="F26" s="257"/>
      <c r="G26" s="257"/>
      <c r="H26" s="296"/>
      <c r="I26" s="307"/>
      <c r="J26" s="307"/>
      <c r="K26" s="307"/>
      <c r="L26" s="307"/>
      <c r="M26" s="307"/>
      <c r="N26" s="307"/>
      <c r="O26" s="307"/>
      <c r="P26" s="307"/>
      <c r="Q26" s="307"/>
      <c r="R26" s="308"/>
      <c r="S26" s="313"/>
      <c r="T26" s="314"/>
      <c r="U26" s="111"/>
      <c r="V26" s="31"/>
      <c r="W26" s="31"/>
      <c r="X26" s="13"/>
      <c r="Y26" s="13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9"/>
      <c r="AK26" s="28"/>
      <c r="AL26" s="131"/>
      <c r="AM26" s="108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26"/>
      <c r="BA26" s="14"/>
      <c r="BB26" s="303"/>
      <c r="BC26" s="303"/>
      <c r="BD26" s="275"/>
      <c r="BE26" s="275"/>
      <c r="BF26" s="275"/>
      <c r="BG26" s="275"/>
      <c r="BH26" s="275"/>
      <c r="BI26" s="275"/>
      <c r="BJ26" s="275"/>
      <c r="BK26" s="275"/>
      <c r="BL26" s="275"/>
      <c r="BM26" s="275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2"/>
      <c r="CT26" s="12"/>
      <c r="CU26" s="12"/>
      <c r="CV26" s="12"/>
      <c r="CW26" s="12"/>
    </row>
    <row r="27" spans="1:101" ht="3.75" customHeight="1">
      <c r="A27" s="105"/>
      <c r="B27" s="324"/>
      <c r="C27" s="325"/>
      <c r="D27" s="325"/>
      <c r="E27" s="325"/>
      <c r="F27" s="325"/>
      <c r="G27" s="325"/>
      <c r="H27" s="326"/>
      <c r="I27" s="309"/>
      <c r="J27" s="309"/>
      <c r="K27" s="309"/>
      <c r="L27" s="309"/>
      <c r="M27" s="309"/>
      <c r="N27" s="309"/>
      <c r="O27" s="309"/>
      <c r="P27" s="309"/>
      <c r="Q27" s="309"/>
      <c r="R27" s="310"/>
      <c r="S27" s="315"/>
      <c r="T27" s="316"/>
      <c r="U27" s="112"/>
      <c r="V27" s="31"/>
      <c r="W27" s="31"/>
      <c r="X27" s="13"/>
      <c r="Y27" s="13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9"/>
      <c r="AK27" s="28"/>
      <c r="AL27" s="131"/>
      <c r="AM27" s="108"/>
      <c r="AN27" s="256" t="s">
        <v>72</v>
      </c>
      <c r="AO27" s="259" t="str">
        <f>IF(ISNUMBER(AJ21),IF(AJ21&gt;AJ33,Z21,Z33),"")</f>
        <v>Běhounek Alois CZE</v>
      </c>
      <c r="AP27" s="260"/>
      <c r="AQ27" s="260"/>
      <c r="AR27" s="260"/>
      <c r="AS27" s="260"/>
      <c r="AT27" s="260"/>
      <c r="AU27" s="260"/>
      <c r="AV27" s="260"/>
      <c r="AW27" s="268"/>
      <c r="AX27" s="294">
        <v>3</v>
      </c>
      <c r="AY27" s="294"/>
      <c r="AZ27" s="26"/>
      <c r="BA27" s="14"/>
      <c r="BB27" s="303"/>
      <c r="BC27" s="303"/>
      <c r="BD27" s="275"/>
      <c r="BE27" s="275"/>
      <c r="BF27" s="275"/>
      <c r="BG27" s="275"/>
      <c r="BH27" s="275"/>
      <c r="BI27" s="275"/>
      <c r="BJ27" s="275"/>
      <c r="BK27" s="275"/>
      <c r="BL27" s="275"/>
      <c r="BM27" s="275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12"/>
      <c r="CT27" s="12"/>
      <c r="CU27" s="12"/>
      <c r="CV27" s="12"/>
      <c r="CW27" s="12"/>
    </row>
    <row r="28" spans="1:101" ht="3.75" customHeight="1">
      <c r="A28" s="106"/>
      <c r="B28" s="12"/>
      <c r="C28" s="12"/>
      <c r="D28" s="12"/>
      <c r="E28" s="13"/>
      <c r="F28" s="30"/>
      <c r="G28" s="13"/>
      <c r="H28" s="13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124"/>
      <c r="T28" s="28"/>
      <c r="U28" s="112"/>
      <c r="V28" s="13"/>
      <c r="W28" s="30"/>
      <c r="X28" s="13"/>
      <c r="Y28" s="13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9"/>
      <c r="AK28" s="28"/>
      <c r="AL28" s="131"/>
      <c r="AM28" s="117"/>
      <c r="AN28" s="256"/>
      <c r="AO28" s="262"/>
      <c r="AP28" s="263"/>
      <c r="AQ28" s="263"/>
      <c r="AR28" s="263"/>
      <c r="AS28" s="263"/>
      <c r="AT28" s="263"/>
      <c r="AU28" s="263"/>
      <c r="AV28" s="263"/>
      <c r="AW28" s="269"/>
      <c r="AX28" s="294"/>
      <c r="AY28" s="294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13"/>
      <c r="BN28" s="40"/>
      <c r="BO28" s="18"/>
      <c r="BP28" s="18"/>
      <c r="BQ28" s="18"/>
      <c r="BR28" s="18"/>
      <c r="BS28" s="18"/>
      <c r="BT28" s="18"/>
      <c r="BU28" s="18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12"/>
      <c r="CT28" s="12"/>
      <c r="CU28" s="12"/>
      <c r="CV28" s="12"/>
      <c r="CW28" s="12"/>
    </row>
    <row r="29" spans="1:101" ht="15" customHeight="1">
      <c r="A29" s="106"/>
      <c r="B29" s="12"/>
      <c r="C29" s="12"/>
      <c r="D29" s="12"/>
      <c r="E29" s="31"/>
      <c r="F29" s="31"/>
      <c r="G29" s="13"/>
      <c r="H29" s="13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124"/>
      <c r="T29" s="28"/>
      <c r="U29" s="112"/>
      <c r="V29" s="13"/>
      <c r="W29" s="30"/>
      <c r="X29" s="13"/>
      <c r="Y29" s="13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9"/>
      <c r="AK29" s="28"/>
      <c r="AL29" s="131"/>
      <c r="AM29" s="108"/>
      <c r="AN29" s="256"/>
      <c r="AO29" s="262"/>
      <c r="AP29" s="263"/>
      <c r="AQ29" s="263"/>
      <c r="AR29" s="263"/>
      <c r="AS29" s="263"/>
      <c r="AT29" s="263"/>
      <c r="AU29" s="263"/>
      <c r="AV29" s="263"/>
      <c r="AW29" s="269"/>
      <c r="AX29" s="294"/>
      <c r="AY29" s="294"/>
      <c r="AZ29" s="273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13"/>
      <c r="BM29" s="15"/>
      <c r="BN29" s="24"/>
      <c r="BO29" s="24"/>
      <c r="BP29" s="24"/>
      <c r="BQ29" s="24"/>
      <c r="BR29" s="24"/>
      <c r="BS29" s="24"/>
      <c r="BT29" s="24"/>
      <c r="BU29" s="24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12"/>
      <c r="CT29" s="12"/>
      <c r="CU29" s="12"/>
      <c r="CV29" s="12"/>
      <c r="CW29" s="12"/>
    </row>
    <row r="30" spans="1:101" ht="3.75" customHeight="1">
      <c r="A30" s="105" t="str">
        <f>B30&amp;" "&amp;I30</f>
        <v>2. C Běhounek Alois CZE</v>
      </c>
      <c r="B30" s="256" t="s">
        <v>122</v>
      </c>
      <c r="C30" s="256"/>
      <c r="D30" s="256"/>
      <c r="E30" s="256"/>
      <c r="F30" s="256"/>
      <c r="G30" s="256"/>
      <c r="H30" s="256"/>
      <c r="I30" s="305" t="str">
        <f>'BC3'!B25</f>
        <v>Běhounek Alois CZE</v>
      </c>
      <c r="J30" s="305"/>
      <c r="K30" s="305"/>
      <c r="L30" s="305"/>
      <c r="M30" s="305"/>
      <c r="N30" s="305"/>
      <c r="O30" s="305"/>
      <c r="P30" s="305"/>
      <c r="Q30" s="305"/>
      <c r="R30" s="306"/>
      <c r="S30" s="332">
        <v>3</v>
      </c>
      <c r="T30" s="333"/>
      <c r="U30" s="112"/>
      <c r="V30" s="31"/>
      <c r="W30" s="31"/>
      <c r="X30" s="13"/>
      <c r="Y30" s="13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9"/>
      <c r="AK30" s="28"/>
      <c r="AL30" s="131"/>
      <c r="AM30" s="108"/>
      <c r="AN30" s="256"/>
      <c r="AO30" s="265"/>
      <c r="AP30" s="266"/>
      <c r="AQ30" s="266"/>
      <c r="AR30" s="266"/>
      <c r="AS30" s="266"/>
      <c r="AT30" s="266"/>
      <c r="AU30" s="266"/>
      <c r="AV30" s="266"/>
      <c r="AW30" s="270"/>
      <c r="AX30" s="294"/>
      <c r="AY30" s="294"/>
      <c r="AZ30" s="273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13"/>
      <c r="BM30" s="15"/>
      <c r="BN30" s="24"/>
      <c r="BO30" s="24"/>
      <c r="BP30" s="24"/>
      <c r="BQ30" s="24"/>
      <c r="BR30" s="24"/>
      <c r="BS30" s="24"/>
      <c r="BT30" s="24"/>
      <c r="BU30" s="24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12"/>
      <c r="CT30" s="12"/>
      <c r="CU30" s="12"/>
      <c r="CV30" s="12"/>
      <c r="CW30" s="12"/>
    </row>
    <row r="31" spans="1:101" ht="3.75" customHeight="1">
      <c r="A31" s="105"/>
      <c r="B31" s="256"/>
      <c r="C31" s="256"/>
      <c r="D31" s="256"/>
      <c r="E31" s="256"/>
      <c r="F31" s="256"/>
      <c r="G31" s="256"/>
      <c r="H31" s="256"/>
      <c r="I31" s="307"/>
      <c r="J31" s="307"/>
      <c r="K31" s="307"/>
      <c r="L31" s="307"/>
      <c r="M31" s="307"/>
      <c r="N31" s="307"/>
      <c r="O31" s="307"/>
      <c r="P31" s="307"/>
      <c r="Q31" s="307"/>
      <c r="R31" s="308"/>
      <c r="S31" s="334"/>
      <c r="T31" s="335"/>
      <c r="U31" s="110" t="str">
        <f>V33&amp;" "&amp;Z33</f>
        <v>winner 1/4 final 2 Běhounek Alois CZE</v>
      </c>
      <c r="V31" s="31"/>
      <c r="W31" s="31"/>
      <c r="X31" s="13"/>
      <c r="Y31" s="13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9"/>
      <c r="AK31" s="28"/>
      <c r="AL31" s="131"/>
      <c r="AM31" s="108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36"/>
      <c r="AY31" s="35"/>
      <c r="AZ31" s="273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13"/>
      <c r="BM31" s="15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3"/>
      <c r="CF31" s="23"/>
      <c r="CG31" s="19"/>
      <c r="CH31" s="19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2"/>
      <c r="CT31" s="12"/>
      <c r="CU31" s="12"/>
      <c r="CV31" s="12"/>
      <c r="CW31" s="12"/>
    </row>
    <row r="32" spans="1:101" ht="3.75" customHeight="1">
      <c r="A32" s="105"/>
      <c r="B32" s="256"/>
      <c r="C32" s="256"/>
      <c r="D32" s="256"/>
      <c r="E32" s="256"/>
      <c r="F32" s="256"/>
      <c r="G32" s="256"/>
      <c r="H32" s="256"/>
      <c r="I32" s="307"/>
      <c r="J32" s="307"/>
      <c r="K32" s="307"/>
      <c r="L32" s="307"/>
      <c r="M32" s="307"/>
      <c r="N32" s="307"/>
      <c r="O32" s="307"/>
      <c r="P32" s="307"/>
      <c r="Q32" s="307"/>
      <c r="R32" s="308"/>
      <c r="S32" s="334"/>
      <c r="T32" s="335"/>
      <c r="U32" s="317"/>
      <c r="V32" s="31"/>
      <c r="W32" s="31"/>
      <c r="X32" s="15"/>
      <c r="Y32" s="13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9"/>
      <c r="AK32" s="28"/>
      <c r="AL32" s="258"/>
      <c r="AM32" s="108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36"/>
      <c r="AY32" s="35"/>
      <c r="AZ32" s="131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13"/>
      <c r="BM32" s="13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3"/>
      <c r="CF32" s="23"/>
      <c r="CG32" s="19"/>
      <c r="CH32" s="19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2"/>
      <c r="CT32" s="12"/>
      <c r="CU32" s="12"/>
      <c r="CV32" s="12"/>
      <c r="CW32" s="12"/>
    </row>
    <row r="33" spans="1:101" ht="3.75" customHeight="1">
      <c r="A33" s="105"/>
      <c r="B33" s="256"/>
      <c r="C33" s="256"/>
      <c r="D33" s="256"/>
      <c r="E33" s="256"/>
      <c r="F33" s="256"/>
      <c r="G33" s="256"/>
      <c r="H33" s="256"/>
      <c r="I33" s="309"/>
      <c r="J33" s="309"/>
      <c r="K33" s="309"/>
      <c r="L33" s="309"/>
      <c r="M33" s="309"/>
      <c r="N33" s="309"/>
      <c r="O33" s="309"/>
      <c r="P33" s="309"/>
      <c r="Q33" s="309"/>
      <c r="R33" s="310"/>
      <c r="S33" s="336"/>
      <c r="T33" s="337"/>
      <c r="U33" s="318"/>
      <c r="V33" s="275" t="s">
        <v>284</v>
      </c>
      <c r="W33" s="275"/>
      <c r="X33" s="275"/>
      <c r="Y33" s="275"/>
      <c r="Z33" s="286" t="str">
        <f>I30</f>
        <v>Běhounek Alois CZE</v>
      </c>
      <c r="AA33" s="287"/>
      <c r="AB33" s="287"/>
      <c r="AC33" s="287"/>
      <c r="AD33" s="287"/>
      <c r="AE33" s="287"/>
      <c r="AF33" s="287"/>
      <c r="AG33" s="287"/>
      <c r="AH33" s="287"/>
      <c r="AI33" s="288"/>
      <c r="AJ33" s="327">
        <v>7</v>
      </c>
      <c r="AK33" s="327"/>
      <c r="AL33" s="258"/>
      <c r="AM33" s="108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39"/>
      <c r="AY33" s="39"/>
      <c r="AZ33" s="131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13"/>
      <c r="BN33" s="19"/>
      <c r="BO33" s="18"/>
      <c r="BP33" s="18"/>
      <c r="BQ33" s="18"/>
      <c r="BR33" s="18"/>
      <c r="BS33" s="18"/>
      <c r="BT33" s="18"/>
      <c r="BU33" s="18"/>
      <c r="BV33" s="24"/>
      <c r="BW33" s="24"/>
      <c r="BX33" s="24"/>
      <c r="BY33" s="24"/>
      <c r="BZ33" s="24"/>
      <c r="CA33" s="24"/>
      <c r="CB33" s="24"/>
      <c r="CC33" s="24"/>
      <c r="CD33" s="24"/>
      <c r="CE33" s="23"/>
      <c r="CF33" s="23"/>
      <c r="CG33" s="24"/>
      <c r="CH33" s="19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2"/>
      <c r="CT33" s="12"/>
      <c r="CU33" s="12"/>
      <c r="CV33" s="12"/>
      <c r="CW33" s="12"/>
    </row>
    <row r="34" spans="1:101" ht="12" customHeight="1">
      <c r="A34" s="106"/>
      <c r="B34" s="12"/>
      <c r="C34" s="12"/>
      <c r="D34" s="12"/>
      <c r="E34" s="31"/>
      <c r="F34" s="31"/>
      <c r="G34" s="15"/>
      <c r="H34" s="13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124"/>
      <c r="T34" s="28"/>
      <c r="U34" s="318"/>
      <c r="V34" s="275"/>
      <c r="W34" s="275"/>
      <c r="X34" s="275"/>
      <c r="Y34" s="275"/>
      <c r="Z34" s="289"/>
      <c r="AA34" s="263"/>
      <c r="AB34" s="263"/>
      <c r="AC34" s="263"/>
      <c r="AD34" s="263"/>
      <c r="AE34" s="263"/>
      <c r="AF34" s="263"/>
      <c r="AG34" s="263"/>
      <c r="AH34" s="263"/>
      <c r="AI34" s="269"/>
      <c r="AJ34" s="327"/>
      <c r="AK34" s="327"/>
      <c r="AL34" s="258"/>
      <c r="AM34" s="108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39"/>
      <c r="AY34" s="39"/>
      <c r="AZ34" s="131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13"/>
      <c r="BN34" s="19"/>
      <c r="BO34" s="18"/>
      <c r="BP34" s="18"/>
      <c r="BQ34" s="18"/>
      <c r="BR34" s="18"/>
      <c r="BS34" s="18"/>
      <c r="BT34" s="18"/>
      <c r="BU34" s="18"/>
      <c r="BV34" s="24"/>
      <c r="BW34" s="24"/>
      <c r="BX34" s="24"/>
      <c r="BY34" s="24"/>
      <c r="BZ34" s="24"/>
      <c r="CA34" s="24"/>
      <c r="CB34" s="24"/>
      <c r="CC34" s="24"/>
      <c r="CD34" s="24"/>
      <c r="CE34" s="23"/>
      <c r="CF34" s="23"/>
      <c r="CG34" s="24"/>
      <c r="CH34" s="19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2"/>
      <c r="CT34" s="12"/>
      <c r="CU34" s="12"/>
      <c r="CV34" s="12"/>
      <c r="CW34" s="12"/>
    </row>
    <row r="35" spans="1:101" ht="3.75" customHeight="1">
      <c r="A35" s="106"/>
      <c r="B35" s="12"/>
      <c r="C35" s="12"/>
      <c r="D35" s="12"/>
      <c r="E35" s="31"/>
      <c r="F35" s="31"/>
      <c r="G35" s="15"/>
      <c r="H35" s="13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124"/>
      <c r="T35" s="28"/>
      <c r="U35" s="318"/>
      <c r="V35" s="275"/>
      <c r="W35" s="275"/>
      <c r="X35" s="275"/>
      <c r="Y35" s="275"/>
      <c r="Z35" s="289"/>
      <c r="AA35" s="263"/>
      <c r="AB35" s="263"/>
      <c r="AC35" s="263"/>
      <c r="AD35" s="263"/>
      <c r="AE35" s="263"/>
      <c r="AF35" s="263"/>
      <c r="AG35" s="263"/>
      <c r="AH35" s="263"/>
      <c r="AI35" s="269"/>
      <c r="AJ35" s="327"/>
      <c r="AK35" s="327"/>
      <c r="AL35" s="132"/>
      <c r="AM35" s="118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39"/>
      <c r="AY35" s="39"/>
      <c r="AZ35" s="134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13"/>
      <c r="BN35" s="19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20"/>
      <c r="CG35" s="24"/>
      <c r="CH35" s="19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2"/>
      <c r="CT35" s="12"/>
      <c r="CU35" s="12"/>
      <c r="CV35" s="12"/>
      <c r="CW35" s="12"/>
    </row>
    <row r="36" spans="1:101" ht="3.75" customHeight="1">
      <c r="A36" s="105" t="str">
        <f>B36&amp;" "&amp;I36</f>
        <v>1. D Čermáková Marcela CZE</v>
      </c>
      <c r="B36" s="256" t="s">
        <v>75</v>
      </c>
      <c r="C36" s="256"/>
      <c r="D36" s="256"/>
      <c r="E36" s="256"/>
      <c r="F36" s="256"/>
      <c r="G36" s="256"/>
      <c r="H36" s="256"/>
      <c r="I36" s="305" t="str">
        <f>'BC3'!B29</f>
        <v>Čermáková Marcela CZE</v>
      </c>
      <c r="J36" s="305"/>
      <c r="K36" s="305"/>
      <c r="L36" s="305"/>
      <c r="M36" s="305"/>
      <c r="N36" s="305"/>
      <c r="O36" s="305"/>
      <c r="P36" s="305"/>
      <c r="Q36" s="305"/>
      <c r="R36" s="306"/>
      <c r="S36" s="311">
        <v>3</v>
      </c>
      <c r="T36" s="312"/>
      <c r="U36" s="318"/>
      <c r="V36" s="275"/>
      <c r="W36" s="275"/>
      <c r="X36" s="275"/>
      <c r="Y36" s="275"/>
      <c r="Z36" s="290"/>
      <c r="AA36" s="291"/>
      <c r="AB36" s="291"/>
      <c r="AC36" s="291"/>
      <c r="AD36" s="291"/>
      <c r="AE36" s="291"/>
      <c r="AF36" s="291"/>
      <c r="AG36" s="291"/>
      <c r="AH36" s="291"/>
      <c r="AI36" s="292"/>
      <c r="AJ36" s="327"/>
      <c r="AK36" s="327"/>
      <c r="AL36" s="133"/>
      <c r="AM36" s="118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39"/>
      <c r="AY36" s="39"/>
      <c r="AZ36" s="134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13"/>
      <c r="BN36" s="19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20"/>
      <c r="CG36" s="19"/>
      <c r="CH36" s="19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2"/>
      <c r="CT36" s="12"/>
      <c r="CU36" s="12"/>
      <c r="CV36" s="12"/>
      <c r="CW36" s="12"/>
    </row>
    <row r="37" spans="1:101" ht="3.75" customHeight="1">
      <c r="A37" s="105"/>
      <c r="B37" s="256"/>
      <c r="C37" s="256"/>
      <c r="D37" s="256"/>
      <c r="E37" s="256"/>
      <c r="F37" s="256"/>
      <c r="G37" s="256"/>
      <c r="H37" s="256"/>
      <c r="I37" s="307"/>
      <c r="J37" s="307"/>
      <c r="K37" s="307"/>
      <c r="L37" s="307"/>
      <c r="M37" s="307"/>
      <c r="N37" s="307"/>
      <c r="O37" s="307"/>
      <c r="P37" s="307"/>
      <c r="Q37" s="307"/>
      <c r="R37" s="308"/>
      <c r="S37" s="313"/>
      <c r="T37" s="314"/>
      <c r="U37" s="319"/>
      <c r="V37" s="31"/>
      <c r="W37" s="31"/>
      <c r="X37" s="15"/>
      <c r="Y37" s="13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9"/>
      <c r="AK37" s="28"/>
      <c r="AL37" s="133"/>
      <c r="AM37" s="118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39"/>
      <c r="AY37" s="39"/>
      <c r="AZ37" s="134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13"/>
      <c r="BN37" s="19"/>
      <c r="BO37" s="18"/>
      <c r="BP37" s="18"/>
      <c r="BQ37" s="18"/>
      <c r="BR37" s="18"/>
      <c r="BS37" s="18"/>
      <c r="CF37" s="20"/>
      <c r="CG37" s="19"/>
      <c r="CH37" s="19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2"/>
      <c r="CT37" s="12"/>
      <c r="CU37" s="12"/>
      <c r="CV37" s="12"/>
      <c r="CW37" s="12"/>
    </row>
    <row r="38" spans="1:101" ht="3.75" customHeight="1">
      <c r="A38" s="105"/>
      <c r="B38" s="256"/>
      <c r="C38" s="256"/>
      <c r="D38" s="256"/>
      <c r="E38" s="256"/>
      <c r="F38" s="256"/>
      <c r="G38" s="256"/>
      <c r="H38" s="256"/>
      <c r="I38" s="307"/>
      <c r="J38" s="307"/>
      <c r="K38" s="307"/>
      <c r="L38" s="307"/>
      <c r="M38" s="307"/>
      <c r="N38" s="307"/>
      <c r="O38" s="307"/>
      <c r="P38" s="307"/>
      <c r="Q38" s="307"/>
      <c r="R38" s="308"/>
      <c r="S38" s="313"/>
      <c r="T38" s="314"/>
      <c r="U38" s="113"/>
      <c r="V38" s="31"/>
      <c r="W38" s="31"/>
      <c r="X38" s="13"/>
      <c r="Y38" s="13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9"/>
      <c r="AK38" s="28"/>
      <c r="AL38" s="133"/>
      <c r="AM38" s="118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39"/>
      <c r="AY38" s="39"/>
      <c r="AZ38" s="134"/>
      <c r="BA38" s="26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9"/>
      <c r="BO38" s="18"/>
      <c r="BP38" s="18"/>
      <c r="BQ38" s="18"/>
      <c r="BR38" s="18"/>
      <c r="BS38" s="18"/>
      <c r="CF38" s="20"/>
      <c r="CG38" s="19"/>
      <c r="CH38" s="19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2"/>
      <c r="CT38" s="12"/>
      <c r="CU38" s="12"/>
      <c r="CV38" s="12"/>
      <c r="CW38" s="12"/>
    </row>
    <row r="39" spans="1:101" ht="3.75" customHeight="1">
      <c r="A39" s="105"/>
      <c r="B39" s="256"/>
      <c r="C39" s="256"/>
      <c r="D39" s="256"/>
      <c r="E39" s="256"/>
      <c r="F39" s="256"/>
      <c r="G39" s="256"/>
      <c r="H39" s="256"/>
      <c r="I39" s="309"/>
      <c r="J39" s="309"/>
      <c r="K39" s="309"/>
      <c r="L39" s="309"/>
      <c r="M39" s="309"/>
      <c r="N39" s="309"/>
      <c r="O39" s="309"/>
      <c r="P39" s="309"/>
      <c r="Q39" s="309"/>
      <c r="R39" s="310"/>
      <c r="S39" s="315"/>
      <c r="T39" s="316"/>
      <c r="U39" s="113"/>
      <c r="V39" s="31"/>
      <c r="W39" s="31"/>
      <c r="X39" s="13"/>
      <c r="Y39" s="13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9"/>
      <c r="AK39" s="28"/>
      <c r="AL39" s="133"/>
      <c r="AM39" s="118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39"/>
      <c r="AY39" s="39"/>
      <c r="AZ39" s="134"/>
      <c r="BA39" s="26"/>
      <c r="BB39" s="286" t="str">
        <f>IF(ISNUMBER(AX27),IF(AX27&gt;AX51,AO27,AO51),"")</f>
        <v>Běhounek Alois CZE</v>
      </c>
      <c r="BC39" s="287"/>
      <c r="BD39" s="287"/>
      <c r="BE39" s="287"/>
      <c r="BF39" s="287"/>
      <c r="BG39" s="287"/>
      <c r="BH39" s="287"/>
      <c r="BI39" s="287"/>
      <c r="BJ39" s="287"/>
      <c r="BK39" s="287"/>
      <c r="BL39" s="287"/>
      <c r="BM39" s="288"/>
      <c r="BN39" s="19"/>
      <c r="BO39" s="18"/>
      <c r="BP39" s="18"/>
      <c r="BQ39" s="18"/>
      <c r="BR39" s="18"/>
      <c r="BS39" s="18"/>
      <c r="CF39" s="20"/>
      <c r="CG39" s="19"/>
      <c r="CH39" s="19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2"/>
      <c r="CT39" s="12"/>
      <c r="CU39" s="12"/>
      <c r="CV39" s="12"/>
      <c r="CW39" s="12"/>
    </row>
    <row r="40" spans="1:101" ht="3.75" customHeight="1">
      <c r="A40" s="106"/>
      <c r="B40" s="12"/>
      <c r="C40" s="12"/>
      <c r="D40" s="12"/>
      <c r="E40" s="31"/>
      <c r="F40" s="31"/>
      <c r="G40" s="13"/>
      <c r="H40" s="13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124"/>
      <c r="T40" s="28"/>
      <c r="U40" s="114"/>
      <c r="V40" s="13"/>
      <c r="W40" s="30"/>
      <c r="X40" s="13"/>
      <c r="Y40" s="13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9"/>
      <c r="AK40" s="28"/>
      <c r="AL40" s="133"/>
      <c r="AM40" s="118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39"/>
      <c r="AY40" s="39"/>
      <c r="AZ40" s="134"/>
      <c r="BA40" s="26"/>
      <c r="BB40" s="289"/>
      <c r="BC40" s="263"/>
      <c r="BD40" s="263"/>
      <c r="BE40" s="263"/>
      <c r="BF40" s="263"/>
      <c r="BG40" s="263"/>
      <c r="BH40" s="263"/>
      <c r="BI40" s="263"/>
      <c r="BJ40" s="263"/>
      <c r="BK40" s="263"/>
      <c r="BL40" s="263"/>
      <c r="BM40" s="269"/>
      <c r="BN40" s="19"/>
      <c r="BO40" s="18"/>
      <c r="BP40" s="18"/>
      <c r="BQ40" s="18"/>
      <c r="BR40" s="18"/>
      <c r="BS40" s="18"/>
      <c r="CF40" s="20"/>
      <c r="CG40" s="19"/>
      <c r="CH40" s="19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2"/>
      <c r="CT40" s="12"/>
      <c r="CU40" s="12"/>
      <c r="CV40" s="12"/>
      <c r="CW40" s="12"/>
    </row>
    <row r="41" spans="1:101" ht="3.75" customHeight="1">
      <c r="A41" s="106"/>
      <c r="B41" s="12"/>
      <c r="C41" s="12"/>
      <c r="D41" s="12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125"/>
      <c r="T41" s="125"/>
      <c r="U41" s="115"/>
      <c r="V41" s="13"/>
      <c r="W41" s="30"/>
      <c r="X41" s="13"/>
      <c r="Y41" s="13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9"/>
      <c r="AK41" s="28"/>
      <c r="AL41" s="133"/>
      <c r="AM41" s="118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39"/>
      <c r="AY41" s="39"/>
      <c r="AZ41" s="134"/>
      <c r="BA41" s="16"/>
      <c r="BB41" s="289"/>
      <c r="BC41" s="263"/>
      <c r="BD41" s="263"/>
      <c r="BE41" s="263"/>
      <c r="BF41" s="263"/>
      <c r="BG41" s="263"/>
      <c r="BH41" s="263"/>
      <c r="BI41" s="263"/>
      <c r="BJ41" s="263"/>
      <c r="BK41" s="263"/>
      <c r="BL41" s="263"/>
      <c r="BM41" s="269"/>
      <c r="BN41" s="19"/>
      <c r="BO41" s="18"/>
      <c r="BP41" s="18"/>
      <c r="BQ41" s="18"/>
      <c r="BR41" s="18"/>
      <c r="BS41" s="18"/>
      <c r="CF41" s="20"/>
      <c r="CG41" s="19"/>
      <c r="CH41" s="19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2"/>
      <c r="CT41" s="12"/>
      <c r="CU41" s="12"/>
      <c r="CV41" s="12"/>
      <c r="CW41" s="12"/>
    </row>
    <row r="42" spans="1:101" ht="3.75" customHeight="1">
      <c r="A42" s="105" t="str">
        <f>B42&amp;" "&amp;I42</f>
        <v>1. B Augusta Václav CZE</v>
      </c>
      <c r="B42" s="256" t="s">
        <v>20</v>
      </c>
      <c r="C42" s="256"/>
      <c r="D42" s="256"/>
      <c r="E42" s="256"/>
      <c r="F42" s="256"/>
      <c r="G42" s="256"/>
      <c r="H42" s="256"/>
      <c r="I42" s="305" t="str">
        <f>'BC3'!B19</f>
        <v>Augusta Václav CZE</v>
      </c>
      <c r="J42" s="305"/>
      <c r="K42" s="305"/>
      <c r="L42" s="305"/>
      <c r="M42" s="305"/>
      <c r="N42" s="305"/>
      <c r="O42" s="305"/>
      <c r="P42" s="305"/>
      <c r="Q42" s="305"/>
      <c r="R42" s="306"/>
      <c r="S42" s="311">
        <v>2</v>
      </c>
      <c r="T42" s="312"/>
      <c r="U42" s="113"/>
      <c r="V42" s="31"/>
      <c r="W42" s="31"/>
      <c r="X42" s="13"/>
      <c r="Y42" s="13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9"/>
      <c r="AK42" s="28"/>
      <c r="AL42" s="133"/>
      <c r="AM42" s="118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39"/>
      <c r="AY42" s="39"/>
      <c r="AZ42" s="134"/>
      <c r="BA42" s="13"/>
      <c r="BB42" s="290"/>
      <c r="BC42" s="291"/>
      <c r="BD42" s="291"/>
      <c r="BE42" s="291"/>
      <c r="BF42" s="291"/>
      <c r="BG42" s="291"/>
      <c r="BH42" s="291"/>
      <c r="BI42" s="291"/>
      <c r="BJ42" s="291"/>
      <c r="BK42" s="291"/>
      <c r="BL42" s="291"/>
      <c r="BM42" s="292"/>
      <c r="BN42" s="19"/>
      <c r="BO42" s="18"/>
      <c r="BP42" s="18"/>
      <c r="BQ42" s="18"/>
      <c r="BR42" s="18"/>
      <c r="BS42" s="18"/>
      <c r="CF42" s="20"/>
      <c r="CG42" s="19"/>
      <c r="CH42" s="19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2"/>
      <c r="CT42" s="12"/>
      <c r="CU42" s="12"/>
      <c r="CV42" s="12"/>
      <c r="CW42" s="12"/>
    </row>
    <row r="43" spans="1:101" ht="3.75" customHeight="1">
      <c r="A43" s="105"/>
      <c r="B43" s="256"/>
      <c r="C43" s="256"/>
      <c r="D43" s="256"/>
      <c r="E43" s="256"/>
      <c r="F43" s="256"/>
      <c r="G43" s="256"/>
      <c r="H43" s="256"/>
      <c r="I43" s="307"/>
      <c r="J43" s="307"/>
      <c r="K43" s="307"/>
      <c r="L43" s="307"/>
      <c r="M43" s="307"/>
      <c r="N43" s="307"/>
      <c r="O43" s="307"/>
      <c r="P43" s="307"/>
      <c r="Q43" s="307"/>
      <c r="R43" s="308"/>
      <c r="S43" s="313"/>
      <c r="T43" s="314"/>
      <c r="U43" s="110" t="str">
        <f>V45&amp;" "&amp;Z45</f>
        <v>winner 1/4 final 3 Parrish Karl WAL</v>
      </c>
      <c r="V43" s="31"/>
      <c r="W43" s="31"/>
      <c r="X43" s="13"/>
      <c r="Y43" s="13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9"/>
      <c r="AK43" s="28"/>
      <c r="AL43" s="133"/>
      <c r="AM43" s="118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39"/>
      <c r="AY43" s="39"/>
      <c r="AZ43" s="134"/>
      <c r="BA43" s="13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13"/>
      <c r="BN43" s="19"/>
      <c r="BO43" s="18"/>
      <c r="BP43" s="18"/>
      <c r="BQ43" s="18"/>
      <c r="BR43" s="18"/>
      <c r="BS43" s="18"/>
      <c r="CF43" s="20"/>
      <c r="CG43" s="19"/>
      <c r="CH43" s="19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2"/>
      <c r="CT43" s="12"/>
      <c r="CU43" s="12"/>
      <c r="CV43" s="12"/>
      <c r="CW43" s="12"/>
    </row>
    <row r="44" spans="1:101" ht="3.75" customHeight="1">
      <c r="A44" s="105"/>
      <c r="B44" s="256"/>
      <c r="C44" s="256"/>
      <c r="D44" s="256"/>
      <c r="E44" s="256"/>
      <c r="F44" s="256"/>
      <c r="G44" s="256"/>
      <c r="H44" s="256"/>
      <c r="I44" s="307"/>
      <c r="J44" s="307"/>
      <c r="K44" s="307"/>
      <c r="L44" s="307"/>
      <c r="M44" s="307"/>
      <c r="N44" s="307"/>
      <c r="O44" s="307"/>
      <c r="P44" s="307"/>
      <c r="Q44" s="307"/>
      <c r="R44" s="308"/>
      <c r="S44" s="313"/>
      <c r="T44" s="314"/>
      <c r="U44" s="317"/>
      <c r="V44" s="31"/>
      <c r="W44" s="31"/>
      <c r="X44" s="15"/>
      <c r="Y44" s="13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9"/>
      <c r="AK44" s="28"/>
      <c r="AL44" s="133"/>
      <c r="AM44" s="118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39"/>
      <c r="AY44" s="39"/>
      <c r="AZ44" s="134"/>
      <c r="BA44" s="13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14"/>
      <c r="CF44" s="20"/>
      <c r="CG44" s="19"/>
      <c r="CH44" s="19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2"/>
      <c r="CT44" s="12"/>
      <c r="CU44" s="12"/>
      <c r="CV44" s="12"/>
      <c r="CW44" s="12"/>
    </row>
    <row r="45" spans="1:101" ht="3.75" customHeight="1">
      <c r="A45" s="105"/>
      <c r="B45" s="256"/>
      <c r="C45" s="256"/>
      <c r="D45" s="256"/>
      <c r="E45" s="256"/>
      <c r="F45" s="256"/>
      <c r="G45" s="256"/>
      <c r="H45" s="256"/>
      <c r="I45" s="309"/>
      <c r="J45" s="309"/>
      <c r="K45" s="309"/>
      <c r="L45" s="309"/>
      <c r="M45" s="309"/>
      <c r="N45" s="309"/>
      <c r="O45" s="309"/>
      <c r="P45" s="309"/>
      <c r="Q45" s="309"/>
      <c r="R45" s="310"/>
      <c r="S45" s="315"/>
      <c r="T45" s="316"/>
      <c r="U45" s="318"/>
      <c r="V45" s="275" t="s">
        <v>285</v>
      </c>
      <c r="W45" s="275"/>
      <c r="X45" s="275"/>
      <c r="Y45" s="275"/>
      <c r="Z45" s="286" t="str">
        <f>IF(ISNUMBER(S42),IF(S42&gt;S48,I42,I48),"")</f>
        <v>Parrish Karl WAL</v>
      </c>
      <c r="AA45" s="287"/>
      <c r="AB45" s="287"/>
      <c r="AC45" s="287"/>
      <c r="AD45" s="287"/>
      <c r="AE45" s="287"/>
      <c r="AF45" s="287"/>
      <c r="AG45" s="287"/>
      <c r="AH45" s="287"/>
      <c r="AI45" s="288"/>
      <c r="AJ45" s="271">
        <v>4</v>
      </c>
      <c r="AK45" s="271"/>
      <c r="AL45" s="133"/>
      <c r="AM45" s="118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39"/>
      <c r="AY45" s="39"/>
      <c r="AZ45" s="134"/>
      <c r="BA45" s="13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CF45" s="20"/>
      <c r="CG45" s="19"/>
      <c r="CH45" s="19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2"/>
      <c r="CT45" s="12"/>
      <c r="CU45" s="12"/>
      <c r="CV45" s="12"/>
      <c r="CW45" s="12"/>
    </row>
    <row r="46" spans="1:101" ht="3.75" customHeight="1">
      <c r="A46" s="106"/>
      <c r="B46" s="12"/>
      <c r="C46" s="12"/>
      <c r="D46" s="12"/>
      <c r="E46" s="31"/>
      <c r="F46" s="31"/>
      <c r="G46" s="15"/>
      <c r="H46" s="13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124"/>
      <c r="T46" s="28"/>
      <c r="U46" s="318"/>
      <c r="V46" s="275"/>
      <c r="W46" s="275"/>
      <c r="X46" s="275"/>
      <c r="Y46" s="275"/>
      <c r="Z46" s="289"/>
      <c r="AA46" s="263"/>
      <c r="AB46" s="263"/>
      <c r="AC46" s="263"/>
      <c r="AD46" s="263"/>
      <c r="AE46" s="263"/>
      <c r="AF46" s="263"/>
      <c r="AG46" s="263"/>
      <c r="AH46" s="263"/>
      <c r="AI46" s="269"/>
      <c r="AJ46" s="271"/>
      <c r="AK46" s="271"/>
      <c r="AL46" s="133"/>
      <c r="AM46" s="118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39"/>
      <c r="AY46" s="39"/>
      <c r="AZ46" s="134"/>
      <c r="BA46" s="13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CF46" s="20"/>
      <c r="CG46" s="19"/>
      <c r="CH46" s="19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2"/>
      <c r="CT46" s="12"/>
      <c r="CU46" s="12"/>
      <c r="CV46" s="12"/>
      <c r="CW46" s="12"/>
    </row>
    <row r="47" spans="1:101" ht="15" customHeight="1">
      <c r="A47" s="106"/>
      <c r="B47" s="12"/>
      <c r="C47" s="12"/>
      <c r="D47" s="12"/>
      <c r="E47" s="31"/>
      <c r="F47" s="31"/>
      <c r="G47" s="15"/>
      <c r="H47" s="13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124"/>
      <c r="T47" s="28"/>
      <c r="U47" s="318"/>
      <c r="V47" s="275"/>
      <c r="W47" s="275"/>
      <c r="X47" s="275"/>
      <c r="Y47" s="275"/>
      <c r="Z47" s="289"/>
      <c r="AA47" s="263"/>
      <c r="AB47" s="263"/>
      <c r="AC47" s="263"/>
      <c r="AD47" s="263"/>
      <c r="AE47" s="263"/>
      <c r="AF47" s="263"/>
      <c r="AG47" s="263"/>
      <c r="AH47" s="263"/>
      <c r="AI47" s="269"/>
      <c r="AJ47" s="271"/>
      <c r="AK47" s="271"/>
      <c r="AL47" s="273"/>
      <c r="AM47" s="108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39"/>
      <c r="AY47" s="39"/>
      <c r="AZ47" s="131"/>
      <c r="BA47" s="13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CF47" s="20"/>
      <c r="CG47" s="19"/>
      <c r="CH47" s="19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2"/>
      <c r="CT47" s="12"/>
      <c r="CU47" s="12"/>
      <c r="CV47" s="12"/>
      <c r="CW47" s="12"/>
    </row>
    <row r="48" spans="1:101" ht="3.75" customHeight="1">
      <c r="A48" s="105" t="str">
        <f>B48&amp;" "&amp;I48</f>
        <v>2. A Parrish Karl WAL</v>
      </c>
      <c r="B48" s="256" t="s">
        <v>121</v>
      </c>
      <c r="C48" s="256"/>
      <c r="D48" s="256"/>
      <c r="E48" s="256"/>
      <c r="F48" s="256"/>
      <c r="G48" s="256"/>
      <c r="H48" s="256"/>
      <c r="I48" s="305" t="str">
        <f>'BC3'!B13</f>
        <v>Parrish Karl WAL</v>
      </c>
      <c r="J48" s="305"/>
      <c r="K48" s="305"/>
      <c r="L48" s="305"/>
      <c r="M48" s="305"/>
      <c r="N48" s="305"/>
      <c r="O48" s="305"/>
      <c r="P48" s="305"/>
      <c r="Q48" s="305"/>
      <c r="R48" s="306"/>
      <c r="S48" s="311">
        <v>5</v>
      </c>
      <c r="T48" s="312"/>
      <c r="U48" s="318"/>
      <c r="V48" s="275"/>
      <c r="W48" s="275"/>
      <c r="X48" s="275"/>
      <c r="Y48" s="275"/>
      <c r="Z48" s="290"/>
      <c r="AA48" s="291"/>
      <c r="AB48" s="291"/>
      <c r="AC48" s="291"/>
      <c r="AD48" s="291"/>
      <c r="AE48" s="291"/>
      <c r="AF48" s="291"/>
      <c r="AG48" s="291"/>
      <c r="AH48" s="291"/>
      <c r="AI48" s="292"/>
      <c r="AJ48" s="271"/>
      <c r="AK48" s="271"/>
      <c r="AL48" s="273"/>
      <c r="AM48" s="108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39"/>
      <c r="AY48" s="39"/>
      <c r="AZ48" s="131"/>
      <c r="BA48" s="13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CF48" s="20"/>
      <c r="CG48" s="19"/>
      <c r="CH48" s="19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2"/>
      <c r="CT48" s="12"/>
      <c r="CU48" s="12"/>
      <c r="CV48" s="12"/>
      <c r="CW48" s="12"/>
    </row>
    <row r="49" spans="1:101" ht="3.75" customHeight="1">
      <c r="A49" s="105"/>
      <c r="B49" s="256"/>
      <c r="C49" s="256"/>
      <c r="D49" s="256"/>
      <c r="E49" s="256"/>
      <c r="F49" s="256"/>
      <c r="G49" s="256"/>
      <c r="H49" s="256"/>
      <c r="I49" s="307"/>
      <c r="J49" s="307"/>
      <c r="K49" s="307"/>
      <c r="L49" s="307"/>
      <c r="M49" s="307"/>
      <c r="N49" s="307"/>
      <c r="O49" s="307"/>
      <c r="P49" s="307"/>
      <c r="Q49" s="307"/>
      <c r="R49" s="308"/>
      <c r="S49" s="313"/>
      <c r="T49" s="314"/>
      <c r="U49" s="319"/>
      <c r="V49" s="31"/>
      <c r="W49" s="31"/>
      <c r="X49" s="15"/>
      <c r="Y49" s="13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9"/>
      <c r="AK49" s="28"/>
      <c r="AL49" s="273"/>
      <c r="AM49" s="10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7"/>
      <c r="AY49" s="37"/>
      <c r="AZ49" s="131"/>
      <c r="BA49" s="13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CF49" s="20"/>
      <c r="CG49" s="19"/>
      <c r="CH49" s="19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2"/>
      <c r="CT49" s="12"/>
      <c r="CU49" s="12"/>
      <c r="CV49" s="12"/>
      <c r="CW49" s="12"/>
    </row>
    <row r="50" spans="1:101" ht="3.75" customHeight="1">
      <c r="A50" s="105"/>
      <c r="B50" s="256"/>
      <c r="C50" s="256"/>
      <c r="D50" s="256"/>
      <c r="E50" s="256"/>
      <c r="F50" s="256"/>
      <c r="G50" s="256"/>
      <c r="H50" s="256"/>
      <c r="I50" s="307"/>
      <c r="J50" s="307"/>
      <c r="K50" s="307"/>
      <c r="L50" s="307"/>
      <c r="M50" s="307"/>
      <c r="N50" s="307"/>
      <c r="O50" s="307"/>
      <c r="P50" s="307"/>
      <c r="Q50" s="307"/>
      <c r="R50" s="308"/>
      <c r="S50" s="313"/>
      <c r="T50" s="314"/>
      <c r="U50" s="111"/>
      <c r="V50" s="31"/>
      <c r="W50" s="31"/>
      <c r="X50" s="13"/>
      <c r="Y50" s="13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9"/>
      <c r="AK50" s="28"/>
      <c r="AL50" s="131"/>
      <c r="AM50" s="108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36"/>
      <c r="AY50" s="35"/>
      <c r="AZ50" s="258"/>
      <c r="BA50" s="13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CF50" s="20"/>
      <c r="CG50" s="19"/>
      <c r="CH50" s="19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2"/>
      <c r="CT50" s="12"/>
      <c r="CU50" s="12"/>
      <c r="CV50" s="12"/>
      <c r="CW50" s="12"/>
    </row>
    <row r="51" spans="1:101" ht="3.75" customHeight="1">
      <c r="A51" s="105"/>
      <c r="B51" s="256"/>
      <c r="C51" s="256"/>
      <c r="D51" s="256"/>
      <c r="E51" s="256"/>
      <c r="F51" s="256"/>
      <c r="G51" s="256"/>
      <c r="H51" s="256"/>
      <c r="I51" s="309"/>
      <c r="J51" s="309"/>
      <c r="K51" s="309"/>
      <c r="L51" s="309"/>
      <c r="M51" s="309"/>
      <c r="N51" s="309"/>
      <c r="O51" s="309"/>
      <c r="P51" s="309"/>
      <c r="Q51" s="309"/>
      <c r="R51" s="310"/>
      <c r="S51" s="315"/>
      <c r="T51" s="316"/>
      <c r="U51" s="112"/>
      <c r="V51" s="31"/>
      <c r="W51" s="31"/>
      <c r="X51" s="13"/>
      <c r="Y51" s="13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9"/>
      <c r="AK51" s="28"/>
      <c r="AL51" s="131"/>
      <c r="AM51" s="108"/>
      <c r="AN51" s="256" t="s">
        <v>73</v>
      </c>
      <c r="AO51" s="259" t="str">
        <f>IF(ISNUMBER(AJ45),IF(AJ45&gt;AJ57,Z45,Z57),"")</f>
        <v>Parrish Karl WAL</v>
      </c>
      <c r="AP51" s="260"/>
      <c r="AQ51" s="260"/>
      <c r="AR51" s="260"/>
      <c r="AS51" s="260"/>
      <c r="AT51" s="260"/>
      <c r="AU51" s="260"/>
      <c r="AV51" s="260"/>
      <c r="AW51" s="268"/>
      <c r="AX51" s="294">
        <v>2</v>
      </c>
      <c r="AY51" s="294"/>
      <c r="AZ51" s="258"/>
      <c r="BA51" s="13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CF51" s="20"/>
      <c r="CG51" s="19"/>
      <c r="CH51" s="19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2"/>
      <c r="CT51" s="12"/>
      <c r="CU51" s="12"/>
      <c r="CV51" s="12"/>
      <c r="CW51" s="12"/>
    </row>
    <row r="52" spans="1:101" ht="3.75" customHeight="1">
      <c r="A52" s="107"/>
      <c r="B52" s="12"/>
      <c r="C52" s="12"/>
      <c r="D52" s="12"/>
      <c r="E52" s="13"/>
      <c r="F52" s="30"/>
      <c r="G52" s="13"/>
      <c r="H52" s="13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124"/>
      <c r="T52" s="28"/>
      <c r="U52" s="112"/>
      <c r="V52" s="13"/>
      <c r="W52" s="30"/>
      <c r="X52" s="13"/>
      <c r="Y52" s="13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9"/>
      <c r="AK52" s="28"/>
      <c r="AL52" s="131"/>
      <c r="AM52" s="108"/>
      <c r="AN52" s="256"/>
      <c r="AO52" s="262"/>
      <c r="AP52" s="263"/>
      <c r="AQ52" s="263"/>
      <c r="AR52" s="263"/>
      <c r="AS52" s="263"/>
      <c r="AT52" s="263"/>
      <c r="AU52" s="263"/>
      <c r="AV52" s="263"/>
      <c r="AW52" s="269"/>
      <c r="AX52" s="294"/>
      <c r="AY52" s="294"/>
      <c r="AZ52" s="258"/>
      <c r="BA52" s="13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CF52" s="20"/>
      <c r="CG52" s="19"/>
      <c r="CH52" s="19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2"/>
      <c r="CT52" s="12"/>
      <c r="CU52" s="12"/>
      <c r="CV52" s="12"/>
      <c r="CW52" s="12"/>
    </row>
    <row r="53" spans="1:101" ht="15" customHeight="1">
      <c r="A53" s="107"/>
      <c r="B53" s="12"/>
      <c r="C53" s="12"/>
      <c r="D53" s="12"/>
      <c r="E53" s="31"/>
      <c r="F53" s="31"/>
      <c r="G53" s="13"/>
      <c r="H53" s="13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124"/>
      <c r="T53" s="28"/>
      <c r="U53" s="112"/>
      <c r="V53" s="13"/>
      <c r="W53" s="30"/>
      <c r="X53" s="13"/>
      <c r="Y53" s="13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9"/>
      <c r="AK53" s="28"/>
      <c r="AL53" s="131"/>
      <c r="AM53" s="119"/>
      <c r="AN53" s="256"/>
      <c r="AO53" s="262"/>
      <c r="AP53" s="263"/>
      <c r="AQ53" s="263"/>
      <c r="AR53" s="263"/>
      <c r="AS53" s="263"/>
      <c r="AT53" s="263"/>
      <c r="AU53" s="263"/>
      <c r="AV53" s="263"/>
      <c r="AW53" s="269"/>
      <c r="AX53" s="294"/>
      <c r="AY53" s="294"/>
      <c r="AZ53" s="26"/>
      <c r="BA53" s="13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CF53" s="20"/>
      <c r="CG53" s="19"/>
      <c r="CH53" s="19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2"/>
      <c r="CT53" s="12"/>
      <c r="CU53" s="12"/>
      <c r="CV53" s="12"/>
      <c r="CW53" s="12"/>
    </row>
    <row r="54" spans="1:101" ht="3.75" customHeight="1">
      <c r="A54" s="105" t="str">
        <f>B54&amp;" "&amp;I54</f>
        <v>2. D Bednarek Zbigniew  POL</v>
      </c>
      <c r="B54" s="320" t="s">
        <v>123</v>
      </c>
      <c r="C54" s="321"/>
      <c r="D54" s="321"/>
      <c r="E54" s="321"/>
      <c r="F54" s="321"/>
      <c r="G54" s="321"/>
      <c r="H54" s="322"/>
      <c r="I54" s="305" t="str">
        <f>'BC3'!B30</f>
        <v>Bednarek Zbigniew  POL</v>
      </c>
      <c r="J54" s="305"/>
      <c r="K54" s="305"/>
      <c r="L54" s="305"/>
      <c r="M54" s="305"/>
      <c r="N54" s="305"/>
      <c r="O54" s="305"/>
      <c r="P54" s="305"/>
      <c r="Q54" s="305"/>
      <c r="R54" s="306"/>
      <c r="S54" s="311">
        <v>6</v>
      </c>
      <c r="T54" s="312"/>
      <c r="U54" s="112"/>
      <c r="V54" s="31"/>
      <c r="W54" s="31"/>
      <c r="X54" s="13"/>
      <c r="Y54" s="13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9"/>
      <c r="AK54" s="28"/>
      <c r="AL54" s="131"/>
      <c r="AM54" s="108"/>
      <c r="AN54" s="256"/>
      <c r="AO54" s="265"/>
      <c r="AP54" s="266"/>
      <c r="AQ54" s="266"/>
      <c r="AR54" s="266"/>
      <c r="AS54" s="266"/>
      <c r="AT54" s="266"/>
      <c r="AU54" s="266"/>
      <c r="AV54" s="266"/>
      <c r="AW54" s="270"/>
      <c r="AX54" s="294"/>
      <c r="AY54" s="294"/>
      <c r="AZ54" s="26"/>
      <c r="BA54" s="13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CF54" s="20"/>
      <c r="CG54" s="19"/>
      <c r="CH54" s="19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2"/>
      <c r="CT54" s="12"/>
      <c r="CU54" s="12"/>
      <c r="CV54" s="12"/>
      <c r="CW54" s="12"/>
    </row>
    <row r="55" spans="1:101" ht="3.75" customHeight="1">
      <c r="A55" s="107"/>
      <c r="B55" s="323"/>
      <c r="C55" s="257"/>
      <c r="D55" s="257"/>
      <c r="E55" s="257"/>
      <c r="F55" s="257"/>
      <c r="G55" s="257"/>
      <c r="H55" s="296"/>
      <c r="I55" s="307"/>
      <c r="J55" s="307"/>
      <c r="K55" s="307"/>
      <c r="L55" s="307"/>
      <c r="M55" s="307"/>
      <c r="N55" s="307"/>
      <c r="O55" s="307"/>
      <c r="P55" s="307"/>
      <c r="Q55" s="307"/>
      <c r="R55" s="308"/>
      <c r="S55" s="313"/>
      <c r="T55" s="314"/>
      <c r="U55" s="110" t="str">
        <f>V57&amp;" "&amp;Z57</f>
        <v>winner 1/4 final 4 Klohna Boris SVK</v>
      </c>
      <c r="V55" s="31"/>
      <c r="W55" s="31"/>
      <c r="X55" s="13"/>
      <c r="Y55" s="13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9"/>
      <c r="AK55" s="28"/>
      <c r="AL55" s="131"/>
      <c r="AM55" s="108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8"/>
      <c r="AZ55" s="26"/>
      <c r="BA55" s="13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CF55" s="23"/>
      <c r="CG55" s="19"/>
      <c r="CH55" s="19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12"/>
      <c r="CT55" s="12"/>
      <c r="CU55" s="12"/>
      <c r="CV55" s="12"/>
      <c r="CW55" s="12"/>
    </row>
    <row r="56" spans="1:101" ht="3.75" customHeight="1">
      <c r="A56" s="107"/>
      <c r="B56" s="323"/>
      <c r="C56" s="257"/>
      <c r="D56" s="257"/>
      <c r="E56" s="257"/>
      <c r="F56" s="257"/>
      <c r="G56" s="257"/>
      <c r="H56" s="296"/>
      <c r="I56" s="307"/>
      <c r="J56" s="307"/>
      <c r="K56" s="307"/>
      <c r="L56" s="307"/>
      <c r="M56" s="307"/>
      <c r="N56" s="307"/>
      <c r="O56" s="307"/>
      <c r="P56" s="307"/>
      <c r="Q56" s="307"/>
      <c r="R56" s="308"/>
      <c r="S56" s="313"/>
      <c r="T56" s="314"/>
      <c r="U56" s="317"/>
      <c r="V56" s="31"/>
      <c r="W56" s="31"/>
      <c r="X56" s="15"/>
      <c r="Y56" s="13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9"/>
      <c r="AK56" s="28"/>
      <c r="AL56" s="258"/>
      <c r="AM56" s="108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8"/>
      <c r="AZ56" s="26"/>
      <c r="BA56" s="13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CD56" s="24"/>
      <c r="CE56" s="18"/>
      <c r="CF56" s="23"/>
      <c r="CG56" s="19"/>
      <c r="CH56" s="19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12"/>
      <c r="CT56" s="12"/>
      <c r="CU56" s="12"/>
      <c r="CV56" s="12"/>
      <c r="CW56" s="12"/>
    </row>
    <row r="57" spans="1:101" ht="3.75" customHeight="1">
      <c r="A57" s="107"/>
      <c r="B57" s="324"/>
      <c r="C57" s="325"/>
      <c r="D57" s="325"/>
      <c r="E57" s="325"/>
      <c r="F57" s="325"/>
      <c r="G57" s="325"/>
      <c r="H57" s="326"/>
      <c r="I57" s="309"/>
      <c r="J57" s="309"/>
      <c r="K57" s="309"/>
      <c r="L57" s="309"/>
      <c r="M57" s="309"/>
      <c r="N57" s="309"/>
      <c r="O57" s="309"/>
      <c r="P57" s="309"/>
      <c r="Q57" s="309"/>
      <c r="R57" s="310"/>
      <c r="S57" s="315"/>
      <c r="T57" s="316"/>
      <c r="U57" s="318"/>
      <c r="V57" s="275" t="s">
        <v>286</v>
      </c>
      <c r="W57" s="275"/>
      <c r="X57" s="275"/>
      <c r="Y57" s="275"/>
      <c r="Z57" s="286" t="str">
        <f>IF(ISNUMBER(S54),IF(S54&gt;S60,I54,I60),"")</f>
        <v>Klohna Boris SVK</v>
      </c>
      <c r="AA57" s="287"/>
      <c r="AB57" s="287"/>
      <c r="AC57" s="287"/>
      <c r="AD57" s="287"/>
      <c r="AE57" s="287"/>
      <c r="AF57" s="287"/>
      <c r="AG57" s="287"/>
      <c r="AH57" s="287"/>
      <c r="AI57" s="288"/>
      <c r="AJ57" s="271">
        <v>1</v>
      </c>
      <c r="AK57" s="271"/>
      <c r="AL57" s="258"/>
      <c r="AM57" s="108"/>
      <c r="AN57" s="277" t="s">
        <v>7</v>
      </c>
      <c r="AO57" s="278"/>
      <c r="AP57" s="278"/>
      <c r="AQ57" s="278"/>
      <c r="AR57" s="278"/>
      <c r="AS57" s="278"/>
      <c r="AT57" s="278"/>
      <c r="AU57" s="278"/>
      <c r="AV57" s="278"/>
      <c r="AW57" s="278"/>
      <c r="AX57" s="278"/>
      <c r="AY57" s="279"/>
      <c r="AZ57" s="13"/>
      <c r="BA57" s="13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CD57" s="24"/>
      <c r="CE57" s="18"/>
      <c r="CF57" s="23"/>
      <c r="CG57" s="19"/>
      <c r="CH57" s="19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12"/>
      <c r="CT57" s="12"/>
      <c r="CU57" s="12"/>
      <c r="CV57" s="12"/>
      <c r="CW57" s="12"/>
    </row>
    <row r="58" spans="1:101" ht="3.75" customHeight="1">
      <c r="A58" s="107"/>
      <c r="B58" s="12"/>
      <c r="C58" s="12"/>
      <c r="D58" s="12"/>
      <c r="E58" s="31"/>
      <c r="F58" s="31"/>
      <c r="G58" s="15"/>
      <c r="H58" s="13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124"/>
      <c r="T58" s="28"/>
      <c r="U58" s="318"/>
      <c r="V58" s="275"/>
      <c r="W58" s="275"/>
      <c r="X58" s="275"/>
      <c r="Y58" s="275"/>
      <c r="Z58" s="289"/>
      <c r="AA58" s="263"/>
      <c r="AB58" s="263"/>
      <c r="AC58" s="263"/>
      <c r="AD58" s="263"/>
      <c r="AE58" s="263"/>
      <c r="AF58" s="263"/>
      <c r="AG58" s="263"/>
      <c r="AH58" s="263"/>
      <c r="AI58" s="269"/>
      <c r="AJ58" s="271"/>
      <c r="AK58" s="271"/>
      <c r="AL58" s="258"/>
      <c r="AM58" s="108"/>
      <c r="AN58" s="280"/>
      <c r="AO58" s="281"/>
      <c r="AP58" s="281"/>
      <c r="AQ58" s="281"/>
      <c r="AR58" s="281"/>
      <c r="AS58" s="281"/>
      <c r="AT58" s="281"/>
      <c r="AU58" s="281"/>
      <c r="AV58" s="281"/>
      <c r="AW58" s="281"/>
      <c r="AX58" s="281"/>
      <c r="AY58" s="282"/>
      <c r="AZ58" s="34"/>
      <c r="BA58" s="3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CD58" s="24"/>
      <c r="CE58" s="18"/>
      <c r="CF58" s="23"/>
      <c r="CG58" s="19"/>
      <c r="CH58" s="19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12"/>
      <c r="CT58" s="12"/>
      <c r="CU58" s="12"/>
      <c r="CV58" s="12"/>
      <c r="CW58" s="12"/>
    </row>
    <row r="59" spans="1:101" ht="12" customHeight="1">
      <c r="A59" s="107"/>
      <c r="B59" s="12"/>
      <c r="C59" s="12"/>
      <c r="D59" s="12"/>
      <c r="E59" s="31"/>
      <c r="F59" s="31"/>
      <c r="G59" s="15"/>
      <c r="H59" s="13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124"/>
      <c r="T59" s="28"/>
      <c r="U59" s="318"/>
      <c r="V59" s="275"/>
      <c r="W59" s="275"/>
      <c r="X59" s="275"/>
      <c r="Y59" s="275"/>
      <c r="Z59" s="289"/>
      <c r="AA59" s="263"/>
      <c r="AB59" s="263"/>
      <c r="AC59" s="263"/>
      <c r="AD59" s="263"/>
      <c r="AE59" s="263"/>
      <c r="AF59" s="263"/>
      <c r="AG59" s="263"/>
      <c r="AH59" s="263"/>
      <c r="AI59" s="269"/>
      <c r="AJ59" s="271"/>
      <c r="AK59" s="271"/>
      <c r="AL59" s="26"/>
      <c r="AM59" s="108"/>
      <c r="AN59" s="280"/>
      <c r="AO59" s="281"/>
      <c r="AP59" s="281"/>
      <c r="AQ59" s="281"/>
      <c r="AR59" s="281"/>
      <c r="AS59" s="281"/>
      <c r="AT59" s="281"/>
      <c r="AU59" s="281"/>
      <c r="AV59" s="281"/>
      <c r="AW59" s="281"/>
      <c r="AX59" s="281"/>
      <c r="AY59" s="282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CD59" s="19"/>
      <c r="CE59" s="19"/>
      <c r="CF59" s="20"/>
      <c r="CG59" s="19"/>
      <c r="CH59" s="19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2"/>
      <c r="CT59" s="12"/>
      <c r="CU59" s="12"/>
      <c r="CV59" s="12"/>
      <c r="CW59" s="12"/>
    </row>
    <row r="60" spans="1:101" ht="3.75" customHeight="1">
      <c r="A60" s="105" t="str">
        <f>B60&amp;" "&amp;I60</f>
        <v>1. C Klohna Boris SVK</v>
      </c>
      <c r="B60" s="256" t="s">
        <v>22</v>
      </c>
      <c r="C60" s="256"/>
      <c r="D60" s="256"/>
      <c r="E60" s="256"/>
      <c r="F60" s="256"/>
      <c r="G60" s="256"/>
      <c r="H60" s="256"/>
      <c r="I60" s="305" t="str">
        <f>'BC3'!B23</f>
        <v>Klohna Boris SVK</v>
      </c>
      <c r="J60" s="305"/>
      <c r="K60" s="305"/>
      <c r="L60" s="305"/>
      <c r="M60" s="305"/>
      <c r="N60" s="305"/>
      <c r="O60" s="305"/>
      <c r="P60" s="305"/>
      <c r="Q60" s="305"/>
      <c r="R60" s="306"/>
      <c r="S60" s="311">
        <v>9</v>
      </c>
      <c r="T60" s="312"/>
      <c r="U60" s="318"/>
      <c r="V60" s="275"/>
      <c r="W60" s="275"/>
      <c r="X60" s="275"/>
      <c r="Y60" s="275"/>
      <c r="Z60" s="290"/>
      <c r="AA60" s="291"/>
      <c r="AB60" s="291"/>
      <c r="AC60" s="291"/>
      <c r="AD60" s="291"/>
      <c r="AE60" s="291"/>
      <c r="AF60" s="291"/>
      <c r="AG60" s="291"/>
      <c r="AH60" s="291"/>
      <c r="AI60" s="292"/>
      <c r="AJ60" s="271"/>
      <c r="AK60" s="271"/>
      <c r="AL60" s="26"/>
      <c r="AM60" s="120"/>
      <c r="AN60" s="280"/>
      <c r="AO60" s="281"/>
      <c r="AP60" s="281"/>
      <c r="AQ60" s="281"/>
      <c r="AR60" s="281"/>
      <c r="AS60" s="281"/>
      <c r="AT60" s="281"/>
      <c r="AU60" s="281"/>
      <c r="AV60" s="281"/>
      <c r="AW60" s="281"/>
      <c r="AX60" s="281"/>
      <c r="AY60" s="282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CD60" s="19"/>
      <c r="CE60" s="19"/>
      <c r="CF60" s="20"/>
      <c r="CG60" s="19"/>
      <c r="CH60" s="19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2"/>
      <c r="CT60" s="12"/>
      <c r="CU60" s="12"/>
      <c r="CV60" s="12"/>
      <c r="CW60" s="12"/>
    </row>
    <row r="61" spans="1:101" ht="3.75" customHeight="1">
      <c r="A61" s="107"/>
      <c r="B61" s="256"/>
      <c r="C61" s="256"/>
      <c r="D61" s="256"/>
      <c r="E61" s="256"/>
      <c r="F61" s="256"/>
      <c r="G61" s="256"/>
      <c r="H61" s="256"/>
      <c r="I61" s="307"/>
      <c r="J61" s="307"/>
      <c r="K61" s="307"/>
      <c r="L61" s="307"/>
      <c r="M61" s="307"/>
      <c r="N61" s="307"/>
      <c r="O61" s="307"/>
      <c r="P61" s="307"/>
      <c r="Q61" s="307"/>
      <c r="R61" s="308"/>
      <c r="S61" s="313"/>
      <c r="T61" s="314"/>
      <c r="U61" s="319"/>
      <c r="V61" s="31"/>
      <c r="W61" s="31"/>
      <c r="X61" s="15"/>
      <c r="Y61" s="13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8"/>
      <c r="AL61" s="26"/>
      <c r="AM61" s="108"/>
      <c r="AN61" s="280"/>
      <c r="AO61" s="281"/>
      <c r="AP61" s="281"/>
      <c r="AQ61" s="281"/>
      <c r="AR61" s="281"/>
      <c r="AS61" s="281"/>
      <c r="AT61" s="281"/>
      <c r="AU61" s="281"/>
      <c r="AV61" s="281"/>
      <c r="AW61" s="281"/>
      <c r="AX61" s="281"/>
      <c r="AY61" s="282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CD61" s="19"/>
      <c r="CE61" s="19"/>
      <c r="CF61" s="20"/>
      <c r="CG61" s="19"/>
      <c r="CH61" s="19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2"/>
      <c r="CT61" s="12"/>
      <c r="CU61" s="12"/>
      <c r="CV61" s="12"/>
      <c r="CW61" s="12"/>
    </row>
    <row r="62" spans="1:101" ht="3.75" customHeight="1">
      <c r="A62" s="107"/>
      <c r="B62" s="256"/>
      <c r="C62" s="256"/>
      <c r="D62" s="256"/>
      <c r="E62" s="256"/>
      <c r="F62" s="256"/>
      <c r="G62" s="256"/>
      <c r="H62" s="256"/>
      <c r="I62" s="307"/>
      <c r="J62" s="307"/>
      <c r="K62" s="307"/>
      <c r="L62" s="307"/>
      <c r="M62" s="307"/>
      <c r="N62" s="307"/>
      <c r="O62" s="307"/>
      <c r="P62" s="307"/>
      <c r="Q62" s="307"/>
      <c r="R62" s="308"/>
      <c r="S62" s="313"/>
      <c r="T62" s="314"/>
      <c r="U62" s="108"/>
      <c r="V62" s="31"/>
      <c r="W62" s="31"/>
      <c r="X62" s="13"/>
      <c r="Y62" s="13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8"/>
      <c r="AL62" s="26"/>
      <c r="AM62" s="108"/>
      <c r="AN62" s="280"/>
      <c r="AO62" s="281"/>
      <c r="AP62" s="281"/>
      <c r="AQ62" s="281"/>
      <c r="AR62" s="281"/>
      <c r="AS62" s="281"/>
      <c r="AT62" s="281"/>
      <c r="AU62" s="281"/>
      <c r="AV62" s="281"/>
      <c r="AW62" s="281"/>
      <c r="AX62" s="281"/>
      <c r="AY62" s="282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CD62" s="19"/>
      <c r="CE62" s="19"/>
      <c r="CF62" s="20"/>
      <c r="CG62" s="19"/>
      <c r="CH62" s="19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2"/>
      <c r="CT62" s="12"/>
      <c r="CU62" s="12"/>
      <c r="CV62" s="12"/>
      <c r="CW62" s="12"/>
    </row>
    <row r="63" spans="1:101" ht="3.75" customHeight="1">
      <c r="A63" s="107"/>
      <c r="B63" s="256"/>
      <c r="C63" s="256"/>
      <c r="D63" s="256"/>
      <c r="E63" s="256"/>
      <c r="F63" s="256"/>
      <c r="G63" s="256"/>
      <c r="H63" s="256"/>
      <c r="I63" s="309"/>
      <c r="J63" s="309"/>
      <c r="K63" s="309"/>
      <c r="L63" s="309"/>
      <c r="M63" s="309"/>
      <c r="N63" s="309"/>
      <c r="O63" s="309"/>
      <c r="P63" s="309"/>
      <c r="Q63" s="309"/>
      <c r="R63" s="310"/>
      <c r="S63" s="315"/>
      <c r="T63" s="316"/>
      <c r="U63" s="108"/>
      <c r="V63" s="31"/>
      <c r="W63" s="31"/>
      <c r="X63" s="13"/>
      <c r="Y63" s="13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8"/>
      <c r="AL63" s="26"/>
      <c r="AM63" s="108"/>
      <c r="AN63" s="280"/>
      <c r="AO63" s="281"/>
      <c r="AP63" s="281"/>
      <c r="AQ63" s="281"/>
      <c r="AR63" s="281"/>
      <c r="AS63" s="281"/>
      <c r="AT63" s="281"/>
      <c r="AU63" s="281"/>
      <c r="AV63" s="281"/>
      <c r="AW63" s="281"/>
      <c r="AX63" s="281"/>
      <c r="AY63" s="282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CD63" s="19"/>
      <c r="CE63" s="19"/>
      <c r="CF63" s="20"/>
      <c r="CG63" s="19"/>
      <c r="CH63" s="19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2"/>
      <c r="CT63" s="12"/>
      <c r="CU63" s="12"/>
      <c r="CV63" s="12"/>
      <c r="CW63" s="12"/>
    </row>
    <row r="64" spans="1:101" ht="3.75" customHeight="1">
      <c r="A64" s="107"/>
      <c r="B64" s="12"/>
      <c r="C64" s="12"/>
      <c r="D64" s="12"/>
      <c r="E64" s="12"/>
      <c r="F64" s="12"/>
      <c r="G64" s="13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13"/>
      <c r="S64" s="13"/>
      <c r="T64" s="13"/>
      <c r="U64" s="109"/>
      <c r="V64" s="13"/>
      <c r="W64" s="30"/>
      <c r="X64" s="13"/>
      <c r="Y64" s="13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8"/>
      <c r="AL64" s="26"/>
      <c r="AM64" s="108"/>
      <c r="AN64" s="280"/>
      <c r="AO64" s="281"/>
      <c r="AP64" s="281"/>
      <c r="AQ64" s="281"/>
      <c r="AR64" s="281"/>
      <c r="AS64" s="281"/>
      <c r="AT64" s="281"/>
      <c r="AU64" s="281"/>
      <c r="AV64" s="281"/>
      <c r="AW64" s="281"/>
      <c r="AX64" s="281"/>
      <c r="AY64" s="282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20"/>
      <c r="CG64" s="19"/>
      <c r="CH64" s="19"/>
      <c r="CI64" s="18"/>
      <c r="CJ64" s="18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</row>
    <row r="65" spans="2:101" ht="3.75" customHeight="1">
      <c r="B65" s="15"/>
      <c r="C65" s="15"/>
      <c r="D65" s="15"/>
      <c r="E65" s="15"/>
      <c r="F65" s="15"/>
      <c r="G65" s="15"/>
      <c r="H65" s="15"/>
      <c r="I65" s="27"/>
      <c r="J65" s="15"/>
      <c r="K65" s="15"/>
      <c r="L65" s="15"/>
      <c r="M65" s="15"/>
      <c r="N65" s="15"/>
      <c r="O65" s="15"/>
      <c r="P65" s="15"/>
      <c r="Q65" s="27"/>
      <c r="R65" s="15"/>
      <c r="S65" s="15"/>
      <c r="T65" s="15"/>
      <c r="U65" s="105"/>
      <c r="V65" s="15"/>
      <c r="W65" s="15"/>
      <c r="X65" s="15"/>
      <c r="Y65" s="26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8"/>
      <c r="AL65" s="26"/>
      <c r="AM65" s="108"/>
      <c r="AN65" s="280"/>
      <c r="AO65" s="281"/>
      <c r="AP65" s="281"/>
      <c r="AQ65" s="281"/>
      <c r="AR65" s="281"/>
      <c r="AS65" s="281"/>
      <c r="AT65" s="281"/>
      <c r="AU65" s="281"/>
      <c r="AV65" s="281"/>
      <c r="AW65" s="281"/>
      <c r="AX65" s="281"/>
      <c r="AY65" s="282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20"/>
      <c r="CG65" s="19"/>
      <c r="CH65" s="19"/>
      <c r="CI65" s="18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</row>
    <row r="66" spans="2:101" ht="3.75" customHeight="1">
      <c r="B66" s="15"/>
      <c r="C66" s="15"/>
      <c r="D66" s="15"/>
      <c r="E66" s="15"/>
      <c r="F66" s="15"/>
      <c r="G66" s="15"/>
      <c r="H66" s="15"/>
      <c r="I66" s="17"/>
      <c r="J66" s="15"/>
      <c r="K66" s="15"/>
      <c r="L66" s="15"/>
      <c r="M66" s="15"/>
      <c r="N66" s="15"/>
      <c r="O66" s="15"/>
      <c r="P66" s="15"/>
      <c r="Q66" s="17"/>
      <c r="R66" s="15"/>
      <c r="S66" s="15"/>
      <c r="T66" s="15"/>
      <c r="U66" s="105"/>
      <c r="V66" s="15"/>
      <c r="W66" s="15"/>
      <c r="X66" s="15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3"/>
      <c r="AM66" s="108"/>
      <c r="AN66" s="280"/>
      <c r="AO66" s="281"/>
      <c r="AP66" s="281"/>
      <c r="AQ66" s="281"/>
      <c r="AR66" s="281"/>
      <c r="AS66" s="281"/>
      <c r="AT66" s="281"/>
      <c r="AU66" s="281"/>
      <c r="AV66" s="281"/>
      <c r="AW66" s="281"/>
      <c r="AX66" s="281"/>
      <c r="AY66" s="282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20"/>
      <c r="CG66" s="19"/>
      <c r="CH66" s="19"/>
      <c r="CI66" s="18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</row>
    <row r="67" spans="2:101" ht="3.75" customHeight="1">
      <c r="B67" s="15"/>
      <c r="C67" s="15"/>
      <c r="D67" s="15"/>
      <c r="E67" s="15"/>
      <c r="F67" s="15"/>
      <c r="G67" s="15"/>
      <c r="H67" s="15"/>
      <c r="I67" s="17"/>
      <c r="J67" s="15"/>
      <c r="K67" s="15"/>
      <c r="L67" s="15"/>
      <c r="M67" s="15"/>
      <c r="N67" s="15"/>
      <c r="O67" s="15"/>
      <c r="P67" s="15"/>
      <c r="Q67" s="17"/>
      <c r="R67" s="15"/>
      <c r="S67" s="15"/>
      <c r="T67" s="15"/>
      <c r="U67" s="105"/>
      <c r="V67" s="15"/>
      <c r="W67" s="15"/>
      <c r="X67" s="15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3"/>
      <c r="AM67" s="108"/>
      <c r="AN67" s="280"/>
      <c r="AO67" s="281"/>
      <c r="AP67" s="281"/>
      <c r="AQ67" s="281"/>
      <c r="AR67" s="281"/>
      <c r="AS67" s="281"/>
      <c r="AT67" s="281"/>
      <c r="AU67" s="281"/>
      <c r="AV67" s="281"/>
      <c r="AW67" s="281"/>
      <c r="AX67" s="281"/>
      <c r="AY67" s="282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20"/>
      <c r="CG67" s="19"/>
      <c r="CH67" s="19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</row>
    <row r="68" spans="2:101" ht="3.75" customHeight="1">
      <c r="B68" s="15"/>
      <c r="C68" s="15"/>
      <c r="D68" s="15"/>
      <c r="E68" s="15"/>
      <c r="F68" s="15"/>
      <c r="G68" s="15"/>
      <c r="H68" s="15"/>
      <c r="I68" s="17"/>
      <c r="J68" s="15"/>
      <c r="K68" s="15"/>
      <c r="L68" s="15"/>
      <c r="M68" s="15"/>
      <c r="N68" s="15"/>
      <c r="O68" s="15"/>
      <c r="P68" s="15"/>
      <c r="Q68" s="17"/>
      <c r="R68" s="15"/>
      <c r="S68" s="15"/>
      <c r="T68" s="15"/>
      <c r="U68" s="105"/>
      <c r="V68" s="15"/>
      <c r="W68" s="15"/>
      <c r="X68" s="15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3"/>
      <c r="AM68" s="108"/>
      <c r="AN68" s="283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5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20"/>
      <c r="CG68" s="19"/>
      <c r="CH68" s="19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</row>
    <row r="69" spans="7:101" ht="3.75" customHeight="1">
      <c r="G69" s="15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N69" s="272" t="s">
        <v>74</v>
      </c>
      <c r="AO69" s="272"/>
      <c r="AP69" s="272"/>
      <c r="AQ69" s="272"/>
      <c r="AR69" s="272"/>
      <c r="AS69" s="272"/>
      <c r="AT69" s="272"/>
      <c r="AU69" s="272"/>
      <c r="AV69" s="272"/>
      <c r="AW69" s="272"/>
      <c r="AX69" s="272"/>
      <c r="AY69" s="272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20"/>
      <c r="CG69" s="19"/>
      <c r="CH69" s="19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</row>
    <row r="70" spans="7:101" ht="3.75" customHeight="1">
      <c r="G70" s="26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27"/>
      <c r="AK70" s="14"/>
      <c r="AL70" s="14"/>
      <c r="AN70" s="272"/>
      <c r="AO70" s="272"/>
      <c r="AP70" s="272"/>
      <c r="AQ70" s="272"/>
      <c r="AR70" s="272"/>
      <c r="AS70" s="272"/>
      <c r="AT70" s="272"/>
      <c r="AU70" s="272"/>
      <c r="AV70" s="272"/>
      <c r="AW70" s="272"/>
      <c r="AX70" s="272"/>
      <c r="AY70" s="272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20"/>
      <c r="CG70" s="19"/>
      <c r="CH70" s="19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</row>
    <row r="71" spans="7:101" ht="3.75" customHeight="1">
      <c r="G71" s="26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27"/>
      <c r="AK71" s="14"/>
      <c r="AL71" s="14"/>
      <c r="AN71" s="272"/>
      <c r="AO71" s="272"/>
      <c r="AP71" s="272"/>
      <c r="AQ71" s="272"/>
      <c r="AR71" s="272"/>
      <c r="AS71" s="272"/>
      <c r="AT71" s="272"/>
      <c r="AU71" s="272"/>
      <c r="AV71" s="272"/>
      <c r="AW71" s="272"/>
      <c r="AX71" s="272"/>
      <c r="AY71" s="272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20"/>
      <c r="CG71" s="19"/>
      <c r="CH71" s="19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</row>
    <row r="72" spans="7:101" ht="3.75" customHeight="1">
      <c r="G72" s="15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27"/>
      <c r="AK72" s="14"/>
      <c r="AL72" s="14"/>
      <c r="AN72" s="272"/>
      <c r="AO72" s="272"/>
      <c r="AP72" s="272"/>
      <c r="AQ72" s="272"/>
      <c r="AR72" s="272"/>
      <c r="AS72" s="272"/>
      <c r="AT72" s="272"/>
      <c r="AU72" s="272"/>
      <c r="AV72" s="272"/>
      <c r="AW72" s="272"/>
      <c r="AX72" s="272"/>
      <c r="AY72" s="272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20"/>
      <c r="CG72" s="19"/>
      <c r="CH72" s="19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</row>
    <row r="73" spans="1:101" ht="3.75" customHeight="1">
      <c r="A73" s="104" t="str">
        <f>B73&amp;" "&amp;N73</f>
        <v>3rd place finalist 1 Peška Adam CZE</v>
      </c>
      <c r="B73" s="259" t="s">
        <v>77</v>
      </c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1"/>
      <c r="N73" s="256" t="str">
        <f>IF(ISNUMBER(AJ21),IF(AJ21&gt;AJ33,Z33,Z21),"")</f>
        <v>Peška Adam CZE</v>
      </c>
      <c r="O73" s="256"/>
      <c r="P73" s="256"/>
      <c r="Q73" s="256"/>
      <c r="R73" s="256"/>
      <c r="S73" s="256"/>
      <c r="T73" s="256"/>
      <c r="U73" s="256"/>
      <c r="V73" s="271">
        <v>1</v>
      </c>
      <c r="W73" s="271"/>
      <c r="X73" s="26"/>
      <c r="Y73" s="26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27"/>
      <c r="AK73" s="14"/>
      <c r="AL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5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20"/>
      <c r="CG73" s="19"/>
      <c r="CH73" s="19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</row>
    <row r="74" spans="2:101" ht="3.75" customHeight="1">
      <c r="B74" s="262"/>
      <c r="C74" s="263"/>
      <c r="D74" s="263"/>
      <c r="E74" s="263"/>
      <c r="F74" s="263"/>
      <c r="G74" s="263"/>
      <c r="H74" s="263"/>
      <c r="I74" s="263"/>
      <c r="J74" s="263"/>
      <c r="K74" s="263"/>
      <c r="L74" s="263"/>
      <c r="M74" s="264"/>
      <c r="N74" s="256"/>
      <c r="O74" s="256"/>
      <c r="P74" s="256"/>
      <c r="Q74" s="256"/>
      <c r="R74" s="256"/>
      <c r="S74" s="256"/>
      <c r="T74" s="256"/>
      <c r="U74" s="256"/>
      <c r="V74" s="271"/>
      <c r="W74" s="271"/>
      <c r="X74" s="25"/>
      <c r="Y74" s="13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27"/>
      <c r="AK74" s="14"/>
      <c r="AL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5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20"/>
      <c r="CG74" s="19"/>
      <c r="CH74" s="19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</row>
    <row r="75" spans="2:101" ht="3.75" customHeight="1">
      <c r="B75" s="262"/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4"/>
      <c r="N75" s="256"/>
      <c r="O75" s="256"/>
      <c r="P75" s="256"/>
      <c r="Q75" s="256"/>
      <c r="R75" s="256"/>
      <c r="S75" s="256"/>
      <c r="T75" s="256"/>
      <c r="U75" s="256"/>
      <c r="V75" s="271"/>
      <c r="W75" s="271"/>
      <c r="X75" s="273"/>
      <c r="Y75" s="13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27"/>
      <c r="AK75" s="14"/>
      <c r="AL75" s="14"/>
      <c r="AN75" s="14"/>
      <c r="AO75" s="14"/>
      <c r="AP75" s="14"/>
      <c r="AQ75" s="14"/>
      <c r="AR75" s="14"/>
      <c r="AS75" s="14"/>
      <c r="AT75" s="14"/>
      <c r="AU75" s="246"/>
      <c r="AV75" s="246"/>
      <c r="AW75" s="246"/>
      <c r="AX75" s="246"/>
      <c r="AY75" s="246"/>
      <c r="AZ75" s="246"/>
      <c r="BA75" s="246"/>
      <c r="BB75" s="246"/>
      <c r="BC75" s="246"/>
      <c r="BD75" s="246"/>
      <c r="BE75" s="246"/>
      <c r="BF75" s="246"/>
      <c r="BG75" s="246"/>
      <c r="BH75" s="246"/>
      <c r="BI75" s="246"/>
      <c r="BJ75" s="246"/>
      <c r="BK75" s="246"/>
      <c r="BL75" s="246"/>
      <c r="BM75" s="246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20"/>
      <c r="CG75" s="19"/>
      <c r="CH75" s="19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</row>
    <row r="76" spans="2:101" ht="3.75" customHeight="1">
      <c r="B76" s="265"/>
      <c r="C76" s="266"/>
      <c r="D76" s="266"/>
      <c r="E76" s="266"/>
      <c r="F76" s="266"/>
      <c r="G76" s="266"/>
      <c r="H76" s="266"/>
      <c r="I76" s="266"/>
      <c r="J76" s="266"/>
      <c r="K76" s="266"/>
      <c r="L76" s="266"/>
      <c r="M76" s="267"/>
      <c r="N76" s="256"/>
      <c r="O76" s="256"/>
      <c r="P76" s="256"/>
      <c r="Q76" s="256"/>
      <c r="R76" s="256"/>
      <c r="S76" s="256"/>
      <c r="T76" s="256"/>
      <c r="U76" s="256"/>
      <c r="V76" s="271"/>
      <c r="W76" s="271"/>
      <c r="X76" s="273"/>
      <c r="Y76" s="13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3"/>
      <c r="AK76" s="14"/>
      <c r="AL76" s="14"/>
      <c r="AN76" s="14"/>
      <c r="AO76" s="14"/>
      <c r="AP76" s="14"/>
      <c r="AQ76" s="14"/>
      <c r="AR76" s="14"/>
      <c r="AS76" s="14"/>
      <c r="AT76" s="14"/>
      <c r="AU76" s="246"/>
      <c r="AV76" s="246"/>
      <c r="AW76" s="246"/>
      <c r="AX76" s="246"/>
      <c r="AY76" s="246"/>
      <c r="AZ76" s="246"/>
      <c r="BA76" s="246"/>
      <c r="BB76" s="246"/>
      <c r="BC76" s="246"/>
      <c r="BD76" s="246"/>
      <c r="BE76" s="246"/>
      <c r="BF76" s="246"/>
      <c r="BG76" s="246"/>
      <c r="BH76" s="246"/>
      <c r="BI76" s="246"/>
      <c r="BJ76" s="246"/>
      <c r="BK76" s="246"/>
      <c r="BL76" s="246"/>
      <c r="BM76" s="246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20"/>
      <c r="CG76" s="19"/>
      <c r="CH76" s="19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</row>
    <row r="77" spans="7:101" ht="3.75" customHeight="1">
      <c r="G77" s="26"/>
      <c r="H77" s="14"/>
      <c r="I77" s="14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09"/>
      <c r="V77" s="13"/>
      <c r="W77" s="13"/>
      <c r="X77" s="273"/>
      <c r="Y77" s="13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13"/>
      <c r="AK77" s="14"/>
      <c r="AL77" s="14"/>
      <c r="AN77" s="14"/>
      <c r="AO77" s="14"/>
      <c r="AP77" s="14"/>
      <c r="AQ77" s="14"/>
      <c r="AR77" s="14"/>
      <c r="AS77" s="14"/>
      <c r="AT77" s="14"/>
      <c r="AU77" s="246"/>
      <c r="AV77" s="246"/>
      <c r="AW77" s="246"/>
      <c r="AX77" s="246"/>
      <c r="AY77" s="246"/>
      <c r="AZ77" s="246"/>
      <c r="BA77" s="246"/>
      <c r="BB77" s="246"/>
      <c r="BC77" s="246"/>
      <c r="BD77" s="246"/>
      <c r="BE77" s="246"/>
      <c r="BF77" s="246"/>
      <c r="BG77" s="246"/>
      <c r="BH77" s="246"/>
      <c r="BI77" s="246"/>
      <c r="BJ77" s="246"/>
      <c r="BK77" s="246"/>
      <c r="BL77" s="246"/>
      <c r="BM77" s="246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20"/>
      <c r="CG77" s="19"/>
      <c r="CH77" s="19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</row>
    <row r="78" spans="7:101" ht="3.75" customHeight="1">
      <c r="G78" s="15"/>
      <c r="H78" s="14"/>
      <c r="I78" s="14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09"/>
      <c r="V78" s="13"/>
      <c r="W78" s="13"/>
      <c r="X78" s="131"/>
      <c r="Y78" s="13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13"/>
      <c r="AK78" s="14"/>
      <c r="AL78" s="14"/>
      <c r="AN78" s="14"/>
      <c r="AO78" s="14"/>
      <c r="AP78" s="14"/>
      <c r="AQ78" s="14"/>
      <c r="AR78" s="14"/>
      <c r="AS78" s="14"/>
      <c r="AT78" s="14"/>
      <c r="AU78" s="246"/>
      <c r="AV78" s="246"/>
      <c r="AW78" s="246"/>
      <c r="AX78" s="246"/>
      <c r="AY78" s="246"/>
      <c r="AZ78" s="246"/>
      <c r="BA78" s="246"/>
      <c r="BB78" s="246"/>
      <c r="BC78" s="246"/>
      <c r="BD78" s="246"/>
      <c r="BE78" s="246"/>
      <c r="BF78" s="246"/>
      <c r="BG78" s="246"/>
      <c r="BH78" s="246"/>
      <c r="BI78" s="246"/>
      <c r="BJ78" s="246"/>
      <c r="BK78" s="246"/>
      <c r="BL78" s="246"/>
      <c r="BM78" s="246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20"/>
      <c r="CG78" s="24"/>
      <c r="CH78" s="19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</row>
    <row r="79" spans="7:101" ht="3.75" customHeight="1">
      <c r="G79" s="15"/>
      <c r="H79" s="247" t="s">
        <v>76</v>
      </c>
      <c r="I79" s="248"/>
      <c r="J79" s="248"/>
      <c r="K79" s="248"/>
      <c r="L79" s="248"/>
      <c r="M79" s="248"/>
      <c r="N79" s="248"/>
      <c r="O79" s="248"/>
      <c r="P79" s="248"/>
      <c r="Q79" s="248"/>
      <c r="R79" s="248"/>
      <c r="S79" s="248"/>
      <c r="T79" s="248"/>
      <c r="U79" s="249"/>
      <c r="V79" s="14"/>
      <c r="W79" s="14"/>
      <c r="X79" s="131"/>
      <c r="Y79" s="13"/>
      <c r="Z79" s="256" t="str">
        <f>N85</f>
        <v>Klohna Boris SVK</v>
      </c>
      <c r="AA79" s="256"/>
      <c r="AB79" s="256"/>
      <c r="AC79" s="256"/>
      <c r="AD79" s="256"/>
      <c r="AE79" s="256"/>
      <c r="AF79" s="256"/>
      <c r="AG79" s="256"/>
      <c r="AH79" s="256"/>
      <c r="AI79" s="256"/>
      <c r="AJ79" s="256"/>
      <c r="AK79" s="14"/>
      <c r="AL79" s="14"/>
      <c r="AN79" s="14"/>
      <c r="AO79" s="14"/>
      <c r="AP79" s="14"/>
      <c r="AQ79" s="14"/>
      <c r="AR79" s="14"/>
      <c r="AS79" s="14"/>
      <c r="AT79" s="14"/>
      <c r="AU79" s="22"/>
      <c r="AV79" s="22"/>
      <c r="AW79" s="22"/>
      <c r="AX79" s="22"/>
      <c r="AY79" s="22"/>
      <c r="AZ79" s="22"/>
      <c r="BA79" s="22"/>
      <c r="BB79" s="22"/>
      <c r="BC79" s="22"/>
      <c r="BD79" s="26"/>
      <c r="BE79" s="26"/>
      <c r="BF79" s="26"/>
      <c r="BG79" s="26"/>
      <c r="BH79" s="26"/>
      <c r="BI79" s="13"/>
      <c r="BJ79" s="14"/>
      <c r="BK79" s="14"/>
      <c r="BL79" s="14"/>
      <c r="BM79" s="14"/>
      <c r="BZ79" s="24"/>
      <c r="CA79" s="24"/>
      <c r="CB79" s="24"/>
      <c r="CC79" s="24"/>
      <c r="CD79" s="24"/>
      <c r="CE79" s="23"/>
      <c r="CF79" s="23"/>
      <c r="CG79" s="24"/>
      <c r="CH79" s="19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</row>
    <row r="80" spans="7:101" ht="3.75" customHeight="1">
      <c r="G80" s="15"/>
      <c r="H80" s="250"/>
      <c r="I80" s="251"/>
      <c r="J80" s="251"/>
      <c r="K80" s="251"/>
      <c r="L80" s="251"/>
      <c r="M80" s="251"/>
      <c r="N80" s="251"/>
      <c r="O80" s="251"/>
      <c r="P80" s="251"/>
      <c r="Q80" s="251"/>
      <c r="R80" s="251"/>
      <c r="S80" s="251"/>
      <c r="T80" s="251"/>
      <c r="U80" s="252"/>
      <c r="V80" s="14"/>
      <c r="W80" s="14"/>
      <c r="X80" s="131"/>
      <c r="Y80" s="25"/>
      <c r="Z80" s="256"/>
      <c r="AA80" s="256"/>
      <c r="AB80" s="256"/>
      <c r="AC80" s="256"/>
      <c r="AD80" s="256"/>
      <c r="AE80" s="256"/>
      <c r="AF80" s="256"/>
      <c r="AG80" s="256"/>
      <c r="AH80" s="256"/>
      <c r="AI80" s="256"/>
      <c r="AJ80" s="256"/>
      <c r="AK80" s="14"/>
      <c r="AL80" s="14"/>
      <c r="AN80" s="14"/>
      <c r="AO80" s="14"/>
      <c r="AP80" s="14"/>
      <c r="AQ80" s="14"/>
      <c r="AR80" s="14"/>
      <c r="AS80" s="14"/>
      <c r="AT80" s="14"/>
      <c r="AU80" s="257"/>
      <c r="AV80" s="257"/>
      <c r="AW80" s="257"/>
      <c r="AX80" s="257"/>
      <c r="AY80" s="257"/>
      <c r="AZ80" s="257"/>
      <c r="BA80" s="257"/>
      <c r="BB80" s="257"/>
      <c r="BC80" s="257"/>
      <c r="BD80" s="257"/>
      <c r="BE80" s="257"/>
      <c r="BF80" s="257"/>
      <c r="BG80" s="257"/>
      <c r="BH80" s="257"/>
      <c r="BI80" s="257"/>
      <c r="BJ80" s="257"/>
      <c r="BK80" s="257"/>
      <c r="BL80" s="257"/>
      <c r="BM80" s="257"/>
      <c r="BZ80" s="24"/>
      <c r="CA80" s="24"/>
      <c r="CB80" s="24"/>
      <c r="CC80" s="24"/>
      <c r="CD80" s="24"/>
      <c r="CE80" s="23"/>
      <c r="CF80" s="23"/>
      <c r="CG80" s="24"/>
      <c r="CH80" s="19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</row>
    <row r="81" spans="7:101" ht="3.75" customHeight="1">
      <c r="G81" s="15"/>
      <c r="H81" s="250"/>
      <c r="I81" s="251"/>
      <c r="J81" s="251"/>
      <c r="K81" s="251"/>
      <c r="L81" s="251"/>
      <c r="M81" s="251"/>
      <c r="N81" s="251"/>
      <c r="O81" s="251"/>
      <c r="P81" s="251"/>
      <c r="Q81" s="251"/>
      <c r="R81" s="251"/>
      <c r="S81" s="251"/>
      <c r="T81" s="251"/>
      <c r="U81" s="252"/>
      <c r="V81" s="14"/>
      <c r="W81" s="14"/>
      <c r="X81" s="131"/>
      <c r="Y81" s="13"/>
      <c r="Z81" s="256"/>
      <c r="AA81" s="256"/>
      <c r="AB81" s="256"/>
      <c r="AC81" s="256"/>
      <c r="AD81" s="256"/>
      <c r="AE81" s="256"/>
      <c r="AF81" s="256"/>
      <c r="AG81" s="256"/>
      <c r="AH81" s="256"/>
      <c r="AI81" s="256"/>
      <c r="AJ81" s="256"/>
      <c r="AK81" s="14"/>
      <c r="AL81" s="14"/>
      <c r="AN81" s="14"/>
      <c r="AO81" s="14"/>
      <c r="AP81" s="14"/>
      <c r="AQ81" s="14"/>
      <c r="AR81" s="14"/>
      <c r="AS81" s="14"/>
      <c r="AT81" s="14"/>
      <c r="AU81" s="257"/>
      <c r="AV81" s="257"/>
      <c r="AW81" s="257"/>
      <c r="AX81" s="257"/>
      <c r="AY81" s="257"/>
      <c r="AZ81" s="257"/>
      <c r="BA81" s="257"/>
      <c r="BB81" s="257"/>
      <c r="BC81" s="257"/>
      <c r="BD81" s="257"/>
      <c r="BE81" s="257"/>
      <c r="BF81" s="257"/>
      <c r="BG81" s="257"/>
      <c r="BH81" s="257"/>
      <c r="BI81" s="257"/>
      <c r="BJ81" s="257"/>
      <c r="BK81" s="257"/>
      <c r="BL81" s="257"/>
      <c r="BM81" s="257"/>
      <c r="BZ81" s="24"/>
      <c r="CA81" s="24"/>
      <c r="CB81" s="24"/>
      <c r="CC81" s="24"/>
      <c r="CD81" s="24"/>
      <c r="CE81" s="23"/>
      <c r="CF81" s="23"/>
      <c r="CG81" s="19"/>
      <c r="CH81" s="19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2"/>
      <c r="CT81" s="12"/>
      <c r="CU81" s="12"/>
      <c r="CV81" s="12"/>
      <c r="CW81" s="12"/>
    </row>
    <row r="82" spans="7:101" ht="3.75" customHeight="1">
      <c r="G82" s="15"/>
      <c r="H82" s="253"/>
      <c r="I82" s="254"/>
      <c r="J82" s="254"/>
      <c r="K82" s="254"/>
      <c r="L82" s="254"/>
      <c r="M82" s="254"/>
      <c r="N82" s="254"/>
      <c r="O82" s="254"/>
      <c r="P82" s="254"/>
      <c r="Q82" s="254"/>
      <c r="R82" s="254"/>
      <c r="S82" s="254"/>
      <c r="T82" s="254"/>
      <c r="U82" s="255"/>
      <c r="V82" s="14"/>
      <c r="W82" s="14"/>
      <c r="X82" s="131"/>
      <c r="Y82" s="13"/>
      <c r="Z82" s="256"/>
      <c r="AA82" s="256"/>
      <c r="AB82" s="256"/>
      <c r="AC82" s="256"/>
      <c r="AD82" s="256"/>
      <c r="AE82" s="256"/>
      <c r="AF82" s="256"/>
      <c r="AG82" s="256"/>
      <c r="AH82" s="256"/>
      <c r="AI82" s="256"/>
      <c r="AJ82" s="256"/>
      <c r="AK82" s="14"/>
      <c r="AL82" s="14"/>
      <c r="AN82" s="14"/>
      <c r="AO82" s="14"/>
      <c r="AP82" s="14"/>
      <c r="AQ82" s="14"/>
      <c r="AR82" s="14"/>
      <c r="AS82" s="14"/>
      <c r="AT82" s="14"/>
      <c r="AU82" s="257"/>
      <c r="AV82" s="257"/>
      <c r="AW82" s="257"/>
      <c r="AX82" s="257"/>
      <c r="AY82" s="257"/>
      <c r="AZ82" s="257"/>
      <c r="BA82" s="257"/>
      <c r="BB82" s="257"/>
      <c r="BC82" s="257"/>
      <c r="BD82" s="257"/>
      <c r="BE82" s="257"/>
      <c r="BF82" s="257"/>
      <c r="BG82" s="257"/>
      <c r="BH82" s="257"/>
      <c r="BI82" s="257"/>
      <c r="BJ82" s="257"/>
      <c r="BK82" s="257"/>
      <c r="BL82" s="257"/>
      <c r="BM82" s="257"/>
      <c r="CF82" s="23"/>
      <c r="CG82" s="19"/>
      <c r="CH82" s="19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2"/>
      <c r="CT82" s="12"/>
      <c r="CU82" s="12"/>
      <c r="CV82" s="12"/>
      <c r="CW82" s="12"/>
    </row>
    <row r="83" spans="7:101" ht="3.75" customHeight="1">
      <c r="G83" s="15"/>
      <c r="H83" s="14"/>
      <c r="I83" s="14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09"/>
      <c r="V83" s="13"/>
      <c r="W83" s="13"/>
      <c r="X83" s="131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4"/>
      <c r="AK83" s="14"/>
      <c r="AL83" s="14"/>
      <c r="AN83" s="14"/>
      <c r="AO83" s="14"/>
      <c r="AP83" s="14"/>
      <c r="AQ83" s="14"/>
      <c r="AR83" s="14"/>
      <c r="AS83" s="14"/>
      <c r="AT83" s="14"/>
      <c r="AU83" s="257"/>
      <c r="AV83" s="257"/>
      <c r="AW83" s="257"/>
      <c r="AX83" s="257"/>
      <c r="AY83" s="257"/>
      <c r="AZ83" s="257"/>
      <c r="BA83" s="257"/>
      <c r="BB83" s="257"/>
      <c r="BC83" s="257"/>
      <c r="BD83" s="257"/>
      <c r="BE83" s="257"/>
      <c r="BF83" s="257"/>
      <c r="BG83" s="257"/>
      <c r="BH83" s="257"/>
      <c r="BI83" s="257"/>
      <c r="BJ83" s="257"/>
      <c r="BK83" s="257"/>
      <c r="BL83" s="257"/>
      <c r="BM83" s="257"/>
      <c r="CF83" s="20"/>
      <c r="CG83" s="19"/>
      <c r="CH83" s="19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2"/>
      <c r="CT83" s="12"/>
      <c r="CU83" s="12"/>
      <c r="CV83" s="12"/>
      <c r="CW83" s="12"/>
    </row>
    <row r="84" spans="7:101" ht="3.75" customHeight="1">
      <c r="G84" s="15"/>
      <c r="H84" s="14"/>
      <c r="I84" s="14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09"/>
      <c r="V84" s="13"/>
      <c r="W84" s="13"/>
      <c r="X84" s="258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4"/>
      <c r="AK84" s="14"/>
      <c r="AL84" s="14"/>
      <c r="AN84" s="14"/>
      <c r="AO84" s="14"/>
      <c r="AP84" s="14"/>
      <c r="AQ84" s="14"/>
      <c r="AR84" s="14"/>
      <c r="AS84" s="14"/>
      <c r="AT84" s="14"/>
      <c r="AU84" s="22"/>
      <c r="AV84" s="22"/>
      <c r="AW84" s="22"/>
      <c r="AX84" s="22"/>
      <c r="AY84" s="22"/>
      <c r="AZ84" s="21"/>
      <c r="BA84" s="21"/>
      <c r="BB84" s="21"/>
      <c r="BC84" s="21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CF84" s="20"/>
      <c r="CG84" s="19"/>
      <c r="CH84" s="19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2"/>
      <c r="CT84" s="12"/>
      <c r="CU84" s="12"/>
      <c r="CV84" s="12"/>
      <c r="CW84" s="12"/>
    </row>
    <row r="85" spans="1:101" ht="3.75" customHeight="1">
      <c r="A85" s="104" t="str">
        <f>B85&amp;" "&amp;N85</f>
        <v>3rd place finalist 2 Klohna Boris SVK</v>
      </c>
      <c r="B85" s="259" t="s">
        <v>78</v>
      </c>
      <c r="C85" s="260"/>
      <c r="D85" s="260"/>
      <c r="E85" s="260"/>
      <c r="F85" s="260"/>
      <c r="G85" s="260"/>
      <c r="H85" s="260"/>
      <c r="I85" s="260"/>
      <c r="J85" s="260"/>
      <c r="K85" s="260"/>
      <c r="L85" s="260"/>
      <c r="M85" s="261"/>
      <c r="N85" s="256" t="str">
        <f>IF(ISNUMBER(AJ45),IF(AJ45&gt;AJ57,Z57,Z45),"")</f>
        <v>Klohna Boris SVK</v>
      </c>
      <c r="O85" s="256"/>
      <c r="P85" s="256"/>
      <c r="Q85" s="256"/>
      <c r="R85" s="256"/>
      <c r="S85" s="256"/>
      <c r="T85" s="256"/>
      <c r="U85" s="256"/>
      <c r="V85" s="271">
        <v>3</v>
      </c>
      <c r="W85" s="271"/>
      <c r="X85" s="258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4"/>
      <c r="AK85" s="14"/>
      <c r="AL85" s="14"/>
      <c r="AN85" s="14"/>
      <c r="AO85" s="14"/>
      <c r="AP85" s="14"/>
      <c r="AQ85" s="14"/>
      <c r="AR85" s="14"/>
      <c r="AS85" s="14"/>
      <c r="AT85" s="14"/>
      <c r="AU85" s="257"/>
      <c r="AV85" s="257"/>
      <c r="AW85" s="257"/>
      <c r="AX85" s="257"/>
      <c r="AY85" s="257"/>
      <c r="AZ85" s="257"/>
      <c r="BA85" s="257"/>
      <c r="BB85" s="257"/>
      <c r="BC85" s="257"/>
      <c r="BD85" s="245"/>
      <c r="BE85" s="245"/>
      <c r="BF85" s="245"/>
      <c r="BG85" s="245"/>
      <c r="BH85" s="245"/>
      <c r="BI85" s="245"/>
      <c r="BJ85" s="245"/>
      <c r="BK85" s="245"/>
      <c r="BL85" s="245"/>
      <c r="BM85" s="245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</row>
    <row r="86" spans="2:101" ht="3.75" customHeight="1">
      <c r="B86" s="262"/>
      <c r="C86" s="263"/>
      <c r="D86" s="263"/>
      <c r="E86" s="263"/>
      <c r="F86" s="263"/>
      <c r="G86" s="263"/>
      <c r="H86" s="263"/>
      <c r="I86" s="263"/>
      <c r="J86" s="263"/>
      <c r="K86" s="263"/>
      <c r="L86" s="263"/>
      <c r="M86" s="264"/>
      <c r="N86" s="256"/>
      <c r="O86" s="256"/>
      <c r="P86" s="256"/>
      <c r="Q86" s="256"/>
      <c r="R86" s="256"/>
      <c r="S86" s="256"/>
      <c r="T86" s="256"/>
      <c r="U86" s="256"/>
      <c r="V86" s="271"/>
      <c r="W86" s="271"/>
      <c r="X86" s="258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4"/>
      <c r="AK86" s="14"/>
      <c r="AL86" s="14"/>
      <c r="AN86" s="14"/>
      <c r="AO86" s="14"/>
      <c r="AP86" s="14"/>
      <c r="AQ86" s="14"/>
      <c r="AR86" s="14"/>
      <c r="AS86" s="14"/>
      <c r="AT86" s="14"/>
      <c r="AU86" s="257"/>
      <c r="AV86" s="257"/>
      <c r="AW86" s="257"/>
      <c r="AX86" s="257"/>
      <c r="AY86" s="257"/>
      <c r="AZ86" s="257"/>
      <c r="BA86" s="257"/>
      <c r="BB86" s="257"/>
      <c r="BC86" s="257"/>
      <c r="BD86" s="245"/>
      <c r="BE86" s="245"/>
      <c r="BF86" s="245"/>
      <c r="BG86" s="245"/>
      <c r="BH86" s="245"/>
      <c r="BI86" s="245"/>
      <c r="BJ86" s="245"/>
      <c r="BK86" s="245"/>
      <c r="BL86" s="245"/>
      <c r="BM86" s="245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</row>
    <row r="87" spans="2:101" ht="3.75" customHeight="1">
      <c r="B87" s="262"/>
      <c r="C87" s="263"/>
      <c r="D87" s="263"/>
      <c r="E87" s="263"/>
      <c r="F87" s="263"/>
      <c r="G87" s="263"/>
      <c r="H87" s="263"/>
      <c r="I87" s="263"/>
      <c r="J87" s="263"/>
      <c r="K87" s="263"/>
      <c r="L87" s="263"/>
      <c r="M87" s="264"/>
      <c r="N87" s="256"/>
      <c r="O87" s="256"/>
      <c r="P87" s="256"/>
      <c r="Q87" s="256"/>
      <c r="R87" s="256"/>
      <c r="S87" s="256"/>
      <c r="T87" s="256"/>
      <c r="U87" s="256"/>
      <c r="V87" s="271"/>
      <c r="W87" s="271"/>
      <c r="X87" s="16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4"/>
      <c r="AK87" s="14"/>
      <c r="AL87" s="14"/>
      <c r="AN87" s="14"/>
      <c r="AO87" s="14"/>
      <c r="AP87" s="14"/>
      <c r="AQ87" s="14"/>
      <c r="AR87" s="14"/>
      <c r="AS87" s="14"/>
      <c r="AT87" s="14"/>
      <c r="AU87" s="257"/>
      <c r="AV87" s="257"/>
      <c r="AW87" s="257"/>
      <c r="AX87" s="257"/>
      <c r="AY87" s="257"/>
      <c r="AZ87" s="257"/>
      <c r="BA87" s="257"/>
      <c r="BB87" s="257"/>
      <c r="BC87" s="257"/>
      <c r="BD87" s="245"/>
      <c r="BE87" s="245"/>
      <c r="BF87" s="245"/>
      <c r="BG87" s="245"/>
      <c r="BH87" s="245"/>
      <c r="BI87" s="245"/>
      <c r="BJ87" s="245"/>
      <c r="BK87" s="245"/>
      <c r="BL87" s="245"/>
      <c r="BM87" s="245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</row>
    <row r="88" spans="2:101" ht="3.75" customHeight="1">
      <c r="B88" s="265"/>
      <c r="C88" s="266"/>
      <c r="D88" s="266"/>
      <c r="E88" s="266"/>
      <c r="F88" s="266"/>
      <c r="G88" s="266"/>
      <c r="H88" s="266"/>
      <c r="I88" s="266"/>
      <c r="J88" s="266"/>
      <c r="K88" s="266"/>
      <c r="L88" s="266"/>
      <c r="M88" s="267"/>
      <c r="N88" s="256"/>
      <c r="O88" s="256"/>
      <c r="P88" s="256"/>
      <c r="Q88" s="256"/>
      <c r="R88" s="256"/>
      <c r="S88" s="256"/>
      <c r="T88" s="256"/>
      <c r="U88" s="256"/>
      <c r="V88" s="271"/>
      <c r="W88" s="271"/>
      <c r="X88" s="13"/>
      <c r="Y88" s="13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N88" s="14"/>
      <c r="AO88" s="14"/>
      <c r="AP88" s="14"/>
      <c r="AQ88" s="14"/>
      <c r="AR88" s="14"/>
      <c r="AS88" s="14"/>
      <c r="AT88" s="14"/>
      <c r="AU88" s="257"/>
      <c r="AV88" s="257"/>
      <c r="AW88" s="257"/>
      <c r="AX88" s="257"/>
      <c r="AY88" s="257"/>
      <c r="AZ88" s="257"/>
      <c r="BA88" s="257"/>
      <c r="BB88" s="257"/>
      <c r="BC88" s="257"/>
      <c r="BD88" s="245"/>
      <c r="BE88" s="245"/>
      <c r="BF88" s="245"/>
      <c r="BG88" s="245"/>
      <c r="BH88" s="245"/>
      <c r="BI88" s="245"/>
      <c r="BJ88" s="245"/>
      <c r="BK88" s="245"/>
      <c r="BL88" s="245"/>
      <c r="BM88" s="245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</row>
  </sheetData>
  <sheetProtection selectLockedCells="1" selectUnlockedCells="1"/>
  <mergeCells count="84">
    <mergeCell ref="BD85:BM88"/>
    <mergeCell ref="BD75:BM78"/>
    <mergeCell ref="H79:U82"/>
    <mergeCell ref="Z79:AJ82"/>
    <mergeCell ref="AU80:BC83"/>
    <mergeCell ref="BD80:BM83"/>
    <mergeCell ref="X84:X86"/>
    <mergeCell ref="B85:M88"/>
    <mergeCell ref="N85:U88"/>
    <mergeCell ref="V85:W88"/>
    <mergeCell ref="AU85:BC88"/>
    <mergeCell ref="AN69:AY72"/>
    <mergeCell ref="B73:M76"/>
    <mergeCell ref="N73:U76"/>
    <mergeCell ref="V73:W76"/>
    <mergeCell ref="X75:X77"/>
    <mergeCell ref="AU75:BC78"/>
    <mergeCell ref="Z57:AI60"/>
    <mergeCell ref="AJ57:AK60"/>
    <mergeCell ref="AN57:AY68"/>
    <mergeCell ref="U59:U61"/>
    <mergeCell ref="B60:H63"/>
    <mergeCell ref="I60:R63"/>
    <mergeCell ref="S60:T63"/>
    <mergeCell ref="AZ50:AZ52"/>
    <mergeCell ref="AN51:AN54"/>
    <mergeCell ref="AO51:AW54"/>
    <mergeCell ref="AX51:AY54"/>
    <mergeCell ref="B54:H57"/>
    <mergeCell ref="I54:R57"/>
    <mergeCell ref="S54:T57"/>
    <mergeCell ref="U56:U58"/>
    <mergeCell ref="AL56:AL58"/>
    <mergeCell ref="V57:Y60"/>
    <mergeCell ref="AJ45:AK48"/>
    <mergeCell ref="U47:U49"/>
    <mergeCell ref="AL47:AL49"/>
    <mergeCell ref="B48:H51"/>
    <mergeCell ref="I48:R51"/>
    <mergeCell ref="S48:T51"/>
    <mergeCell ref="B36:H39"/>
    <mergeCell ref="I36:R39"/>
    <mergeCell ref="S36:T39"/>
    <mergeCell ref="BB39:BM42"/>
    <mergeCell ref="B42:H45"/>
    <mergeCell ref="I42:R45"/>
    <mergeCell ref="S42:T45"/>
    <mergeCell ref="U44:U46"/>
    <mergeCell ref="V45:Y48"/>
    <mergeCell ref="Z45:AI48"/>
    <mergeCell ref="I30:R33"/>
    <mergeCell ref="S30:T33"/>
    <mergeCell ref="U32:U34"/>
    <mergeCell ref="AL32:AL34"/>
    <mergeCell ref="V33:Y36"/>
    <mergeCell ref="Z33:AI36"/>
    <mergeCell ref="AJ33:AK36"/>
    <mergeCell ref="U35:U37"/>
    <mergeCell ref="B24:H27"/>
    <mergeCell ref="I24:R27"/>
    <mergeCell ref="S24:T27"/>
    <mergeCell ref="BB24:BC27"/>
    <mergeCell ref="BD24:BM27"/>
    <mergeCell ref="AN27:AN30"/>
    <mergeCell ref="AO27:AW30"/>
    <mergeCell ref="AX27:AY30"/>
    <mergeCell ref="AZ29:AZ31"/>
    <mergeCell ref="B30:H33"/>
    <mergeCell ref="U20:U22"/>
    <mergeCell ref="V21:Y24"/>
    <mergeCell ref="Z21:AI24"/>
    <mergeCell ref="AJ21:AK24"/>
    <mergeCell ref="U23:U25"/>
    <mergeCell ref="AL23:AL25"/>
    <mergeCell ref="B3:L6"/>
    <mergeCell ref="M3:BM6"/>
    <mergeCell ref="AN9:AY24"/>
    <mergeCell ref="BB13:BC16"/>
    <mergeCell ref="BD13:BM16"/>
    <mergeCell ref="B18:H21"/>
    <mergeCell ref="I18:R21"/>
    <mergeCell ref="S18:T21"/>
    <mergeCell ref="BB18:BC21"/>
    <mergeCell ref="BD18:BM21"/>
  </mergeCells>
  <printOptions/>
  <pageMargins left="0.75" right="0.75" top="1" bottom="1" header="0.5118055555555555" footer="0.5118055555555555"/>
  <pageSetup fitToHeight="1" fitToWidth="1"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6"/>
  <sheetViews>
    <sheetView showGridLines="0" tabSelected="1" zoomScalePageLayoutView="0" workbookViewId="0" topLeftCell="A25">
      <selection activeCell="F6" sqref="F6:AC6"/>
    </sheetView>
  </sheetViews>
  <sheetFormatPr defaultColWidth="9.140625" defaultRowHeight="15"/>
  <cols>
    <col min="1" max="1" width="6.7109375" style="0" customWidth="1"/>
    <col min="2" max="2" width="17.140625" style="51" customWidth="1"/>
    <col min="3" max="3" width="6.57421875" style="2" customWidth="1"/>
    <col min="4" max="4" width="5.7109375" style="2" customWidth="1"/>
    <col min="5" max="5" width="5.7109375" style="2" hidden="1" customWidth="1"/>
    <col min="6" max="7" width="5.7109375" style="2" customWidth="1"/>
    <col min="8" max="8" width="5.7109375" style="2" hidden="1" customWidth="1"/>
    <col min="9" max="10" width="5.7109375" style="2" customWidth="1"/>
    <col min="11" max="11" width="5.7109375" style="2" hidden="1" customWidth="1"/>
    <col min="12" max="12" width="5.7109375" style="2" customWidth="1"/>
    <col min="13" max="13" width="6.57421875" style="2" customWidth="1"/>
    <col min="14" max="14" width="5.7109375" style="2" hidden="1" customWidth="1"/>
    <col min="15" max="16" width="3.7109375" style="2" customWidth="1"/>
    <col min="17" max="17" width="3.7109375" style="2" hidden="1" customWidth="1"/>
    <col min="18" max="18" width="5.28125" style="2" hidden="1" customWidth="1"/>
    <col min="19" max="20" width="4.7109375" style="2" customWidth="1"/>
    <col min="21" max="21" width="3.7109375" style="2" customWidth="1"/>
    <col min="22" max="22" width="5.28125" style="2" customWidth="1"/>
    <col min="23" max="23" width="3.7109375" style="2" customWidth="1"/>
    <col min="24" max="24" width="5.421875" style="2" customWidth="1"/>
    <col min="25" max="25" width="3.7109375" style="2" customWidth="1"/>
    <col min="26" max="26" width="6.7109375" style="2" customWidth="1"/>
    <col min="27" max="27" width="11.7109375" style="2" hidden="1" customWidth="1"/>
    <col min="28" max="28" width="4.7109375" style="2" customWidth="1"/>
    <col min="29" max="29" width="11.7109375" style="2" customWidth="1"/>
    <col min="30" max="31" width="4.7109375" style="2" customWidth="1"/>
    <col min="32" max="42" width="4.7109375" style="0" customWidth="1"/>
  </cols>
  <sheetData>
    <row r="1" spans="1:31" ht="16.5" customHeight="1">
      <c r="A1" s="240" t="s">
        <v>39</v>
      </c>
      <c r="B1" s="241"/>
      <c r="C1" s="241"/>
      <c r="D1" s="241"/>
      <c r="E1" s="242"/>
      <c r="F1" s="243" t="s">
        <v>196</v>
      </c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E1"/>
    </row>
    <row r="2" spans="1:31" ht="16.5" customHeight="1">
      <c r="A2" s="240" t="s">
        <v>33</v>
      </c>
      <c r="B2" s="241"/>
      <c r="C2" s="241"/>
      <c r="D2" s="241"/>
      <c r="E2" s="242"/>
      <c r="F2" s="244" t="s">
        <v>202</v>
      </c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E2"/>
    </row>
    <row r="3" spans="1:31" ht="16.5" customHeight="1">
      <c r="A3" s="240" t="s">
        <v>34</v>
      </c>
      <c r="B3" s="241"/>
      <c r="C3" s="241"/>
      <c r="D3" s="241"/>
      <c r="E3" s="242"/>
      <c r="F3" s="243" t="s">
        <v>1</v>
      </c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E3"/>
    </row>
    <row r="4" spans="1:31" ht="16.5" customHeight="1">
      <c r="A4" s="240" t="s">
        <v>35</v>
      </c>
      <c r="B4" s="241"/>
      <c r="C4" s="241"/>
      <c r="D4" s="241"/>
      <c r="E4" s="242"/>
      <c r="F4" s="243" t="s">
        <v>2</v>
      </c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E4"/>
    </row>
    <row r="5" spans="1:31" ht="16.5" customHeight="1">
      <c r="A5" s="240" t="s">
        <v>36</v>
      </c>
      <c r="B5" s="241"/>
      <c r="C5" s="241"/>
      <c r="D5" s="241"/>
      <c r="E5" s="242"/>
      <c r="F5" s="243">
        <v>16</v>
      </c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E5"/>
    </row>
    <row r="6" spans="1:31" ht="16.5" customHeight="1">
      <c r="A6" s="240" t="s">
        <v>37</v>
      </c>
      <c r="B6" s="241"/>
      <c r="C6" s="241"/>
      <c r="D6" s="241"/>
      <c r="E6" s="242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E6"/>
    </row>
    <row r="7" spans="1:31" ht="16.5" customHeight="1">
      <c r="A7" s="240" t="s">
        <v>38</v>
      </c>
      <c r="B7" s="241"/>
      <c r="C7" s="241"/>
      <c r="D7" s="241"/>
      <c r="E7" s="242"/>
      <c r="F7" s="243" t="s">
        <v>0</v>
      </c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E7"/>
    </row>
    <row r="9" spans="1:31" ht="15" customHeight="1">
      <c r="A9" s="238" t="s">
        <v>17</v>
      </c>
      <c r="B9" s="238"/>
      <c r="C9" s="239">
        <f>A11</f>
        <v>401</v>
      </c>
      <c r="D9" s="239"/>
      <c r="E9" s="60"/>
      <c r="F9" s="239">
        <f>A12</f>
        <v>408</v>
      </c>
      <c r="G9" s="239"/>
      <c r="H9" s="60"/>
      <c r="I9" s="239">
        <f>A13</f>
        <v>409</v>
      </c>
      <c r="J9" s="239"/>
      <c r="K9" s="60"/>
      <c r="L9" s="239">
        <f>A14</f>
        <v>416</v>
      </c>
      <c r="M9" s="239"/>
      <c r="N9" s="61"/>
      <c r="O9" s="237" t="s">
        <v>44</v>
      </c>
      <c r="P9" s="237"/>
      <c r="Q9" s="237" t="s">
        <v>45</v>
      </c>
      <c r="R9" s="237"/>
      <c r="S9" s="237" t="s">
        <v>46</v>
      </c>
      <c r="T9" s="237"/>
      <c r="U9" s="237" t="s">
        <v>93</v>
      </c>
      <c r="V9" s="237"/>
      <c r="W9" s="237" t="s">
        <v>94</v>
      </c>
      <c r="X9" s="237"/>
      <c r="Y9" s="237" t="s">
        <v>95</v>
      </c>
      <c r="Z9" s="237"/>
      <c r="AA9" s="62"/>
      <c r="AB9" s="236" t="s">
        <v>47</v>
      </c>
      <c r="AC9" s="236"/>
      <c r="AD9"/>
      <c r="AE9"/>
    </row>
    <row r="10" spans="1:29" s="1" customFormat="1" ht="57.75" customHeight="1">
      <c r="A10" s="238"/>
      <c r="B10" s="238"/>
      <c r="C10" s="239" t="str">
        <f>B11</f>
        <v>Komar Davor CRO</v>
      </c>
      <c r="D10" s="239"/>
      <c r="E10" s="60" t="s">
        <v>3</v>
      </c>
      <c r="F10" s="239" t="str">
        <f>B12</f>
        <v>Thompson Harry ENG</v>
      </c>
      <c r="G10" s="239"/>
      <c r="H10" s="60" t="s">
        <v>3</v>
      </c>
      <c r="I10" s="239" t="str">
        <f>B13</f>
        <v>Klimčo Marián SVK</v>
      </c>
      <c r="J10" s="239"/>
      <c r="K10" s="60" t="s">
        <v>3</v>
      </c>
      <c r="L10" s="239" t="str">
        <f>B14</f>
        <v>Trószyńska Majka  POL</v>
      </c>
      <c r="M10" s="239"/>
      <c r="N10" s="63" t="s">
        <v>3</v>
      </c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62"/>
      <c r="AB10" s="236"/>
      <c r="AC10" s="236"/>
    </row>
    <row r="11" spans="1:31" ht="30" customHeight="1">
      <c r="A11" s="59">
        <f>VLOOKUP("A1",'zoznam hracov_list of players'!A$50:C$65,2,0)</f>
        <v>401</v>
      </c>
      <c r="B11" s="64" t="str">
        <f>VLOOKUP("A1",'zoznam hracov_list of players'!A$50:F$65,6,0)</f>
        <v>Komar Davor CRO</v>
      </c>
      <c r="C11" s="80"/>
      <c r="D11" s="80"/>
      <c r="E11" s="80"/>
      <c r="F11" s="81">
        <v>7</v>
      </c>
      <c r="G11" s="81">
        <v>6</v>
      </c>
      <c r="H11" s="81"/>
      <c r="I11" s="81">
        <v>7</v>
      </c>
      <c r="J11" s="81">
        <v>3</v>
      </c>
      <c r="K11" s="81"/>
      <c r="L11" s="81">
        <v>9</v>
      </c>
      <c r="M11" s="81">
        <v>0</v>
      </c>
      <c r="N11" s="82"/>
      <c r="O11" s="230">
        <f>IF(SUM(C11:N11)=0,"",IF($C11&gt;$D11,1,0)+IF($F11&gt;$G11,1,0)+IF($I11&gt;$J11,1,0)+IF($L11&gt;$M11,1,0)+$E11+$H11+$K11+$N11)</f>
        <v>3</v>
      </c>
      <c r="P11" s="230"/>
      <c r="Q11" s="231">
        <f>IF(SUM(C11:N11)=0,"",IF(C11="",0,1)+IF(F11="",0,1)+IF(I11="",0,1)+IF(L11="",0,1))</f>
        <v>3</v>
      </c>
      <c r="R11" s="231"/>
      <c r="S11" s="84">
        <f aca="true" t="shared" si="0" ref="S11:T14">IF(AND(C11="",F11="",I11="",L11=""),"",N(C11)+N(F11)+N(I11)+N(L11))</f>
        <v>23</v>
      </c>
      <c r="T11" s="84">
        <f t="shared" si="0"/>
        <v>9</v>
      </c>
      <c r="U11" s="232">
        <f>O11</f>
        <v>3</v>
      </c>
      <c r="V11" s="232"/>
      <c r="W11" s="232">
        <f>IF(Q11="","",(S11-T11))</f>
        <v>14</v>
      </c>
      <c r="X11" s="232"/>
      <c r="Y11" s="232">
        <f>IF(Q11="","",S11)</f>
        <v>23</v>
      </c>
      <c r="Z11" s="232"/>
      <c r="AA11" s="56">
        <f>IF(SUM(C11:N11)=0,0,U11*1000000+W11*1000+Y11)</f>
        <v>3014023</v>
      </c>
      <c r="AB11" s="338">
        <f>IF(AA11=0,"",IF(LARGE($AA$11:$AA$14,1)=AA11,1,IF(LARGE($AA$11:$AA$14,2)=AA11,2,IF(LARGE($AA$11:$AA$14,3)=AA11,3,IF(LARGE($AA$11:$AA$14,4)=AA11,4,-1)))))</f>
        <v>1</v>
      </c>
      <c r="AC11" s="339"/>
      <c r="AD11"/>
      <c r="AE11"/>
    </row>
    <row r="12" spans="1:31" ht="30" customHeight="1">
      <c r="A12" s="59">
        <f>VLOOKUP("A2",'zoznam hracov_list of players'!A$50:C$65,2,0)</f>
        <v>408</v>
      </c>
      <c r="B12" s="64" t="str">
        <f>VLOOKUP("A2",'zoznam hracov_list of players'!A$50:F$65,6,0)</f>
        <v>Thompson Harry ENG</v>
      </c>
      <c r="C12" s="83">
        <f>IF(G11="","",G11)</f>
        <v>6</v>
      </c>
      <c r="D12" s="83">
        <f>IF(F11="","",F11)</f>
        <v>7</v>
      </c>
      <c r="E12" s="83"/>
      <c r="F12" s="80"/>
      <c r="G12" s="80"/>
      <c r="H12" s="80"/>
      <c r="I12" s="81">
        <v>1</v>
      </c>
      <c r="J12" s="81">
        <v>8</v>
      </c>
      <c r="K12" s="81"/>
      <c r="L12" s="81">
        <v>3</v>
      </c>
      <c r="M12" s="81">
        <v>4</v>
      </c>
      <c r="N12" s="82"/>
      <c r="O12" s="230">
        <f>IF(SUM(C12:N12)=0,"",IF($C12&gt;$D12,1,0)+IF($F12&gt;$G12,1,0)+IF($I12&gt;$J12,1,0)+IF($L12&gt;$M12,1,0)+$E12+$H12+$K12+$N12)</f>
        <v>0</v>
      </c>
      <c r="P12" s="230"/>
      <c r="Q12" s="231">
        <f>IF(SUM(C12:N12)=0,"",IF(C12="",0,1)+IF(F12="",0,1)+IF(I12="",0,1)+IF(L12="",0,1))</f>
        <v>3</v>
      </c>
      <c r="R12" s="231"/>
      <c r="S12" s="84">
        <f t="shared" si="0"/>
        <v>10</v>
      </c>
      <c r="T12" s="84">
        <f t="shared" si="0"/>
        <v>19</v>
      </c>
      <c r="U12" s="232">
        <f>O12</f>
        <v>0</v>
      </c>
      <c r="V12" s="232"/>
      <c r="W12" s="232">
        <f>IF(Q12="","",(S12-T12))</f>
        <v>-9</v>
      </c>
      <c r="X12" s="232"/>
      <c r="Y12" s="232">
        <f>IF(Q12="","",S12)</f>
        <v>10</v>
      </c>
      <c r="Z12" s="232"/>
      <c r="AA12" s="56">
        <f>IF(SUM(C12:N12)=0,0,U12*1000000+W12*1000+Y12)</f>
        <v>-8990</v>
      </c>
      <c r="AB12" s="340">
        <f>IF(AA12=0,"",IF(LARGE($AA$11:$AA$14,1)=AA12,1,IF(LARGE($AA$11:$AA$14,2)=AA12,2,IF(LARGE($AA$11:$AA$14,3)=AA12,3,IF(LARGE($AA$11:$AA$14,4)=AA12,4,-1)))))</f>
        <v>4</v>
      </c>
      <c r="AC12" s="341"/>
      <c r="AD12"/>
      <c r="AE12"/>
    </row>
    <row r="13" spans="1:31" ht="30" customHeight="1">
      <c r="A13" s="59">
        <f>VLOOKUP("A3",'zoznam hracov_list of players'!A$50:C$65,2,0)</f>
        <v>409</v>
      </c>
      <c r="B13" s="64" t="str">
        <f>VLOOKUP("A3",'zoznam hracov_list of players'!A$50:F$65,6,0)</f>
        <v>Klimčo Marián SVK</v>
      </c>
      <c r="C13" s="83">
        <f>IF(J11="","",J11)</f>
        <v>3</v>
      </c>
      <c r="D13" s="83">
        <f>IF(I11="","",I11)</f>
        <v>7</v>
      </c>
      <c r="E13" s="83"/>
      <c r="F13" s="123">
        <f>IF(J12="","",J12)</f>
        <v>8</v>
      </c>
      <c r="G13" s="83">
        <f>IF(I12="","",I12)</f>
        <v>1</v>
      </c>
      <c r="H13" s="83"/>
      <c r="I13" s="80"/>
      <c r="J13" s="80"/>
      <c r="K13" s="80"/>
      <c r="L13" s="81">
        <v>6</v>
      </c>
      <c r="M13" s="81">
        <v>1</v>
      </c>
      <c r="N13" s="82"/>
      <c r="O13" s="230">
        <f>IF(SUM(C13:N13)=0,"",IF($C13&gt;$D13,1,0)+IF($F13&gt;$G13,1,0)+IF($I13&gt;$J13,1,0)+IF($L13&gt;$M13,1,0)+$E13+$H13+$K13+$N13)</f>
        <v>2</v>
      </c>
      <c r="P13" s="230"/>
      <c r="Q13" s="231">
        <f>IF(SUM(C13:N13)=0,"",IF(C13="",0,1)+IF(F13="",0,1)+IF(I13="",0,1)+IF(L13="",0,1))</f>
        <v>3</v>
      </c>
      <c r="R13" s="231"/>
      <c r="S13" s="84">
        <f t="shared" si="0"/>
        <v>17</v>
      </c>
      <c r="T13" s="84">
        <f t="shared" si="0"/>
        <v>9</v>
      </c>
      <c r="U13" s="232">
        <f>O13</f>
        <v>2</v>
      </c>
      <c r="V13" s="232"/>
      <c r="W13" s="232">
        <f>IF(Q13="","",(S13-T13))</f>
        <v>8</v>
      </c>
      <c r="X13" s="232"/>
      <c r="Y13" s="232">
        <f>IF(Q13="","",S13)</f>
        <v>17</v>
      </c>
      <c r="Z13" s="232"/>
      <c r="AA13" s="56">
        <f>IF(SUM(C13:N13)=0,0,U13*1000000+W13*1000+Y13)</f>
        <v>2008017</v>
      </c>
      <c r="AB13" s="338">
        <f>IF(AA13=0,"",IF(LARGE($AA$11:$AA$14,1)=AA13,1,IF(LARGE($AA$11:$AA$14,2)=AA13,2,IF(LARGE($AA$11:$AA$14,3)=AA13,3,IF(LARGE($AA$11:$AA$14,4)=AA13,4,-1)))))</f>
        <v>2</v>
      </c>
      <c r="AC13" s="339"/>
      <c r="AD13"/>
      <c r="AE13"/>
    </row>
    <row r="14" spans="1:31" ht="30" customHeight="1">
      <c r="A14" s="59">
        <f>VLOOKUP("A4",'zoznam hracov_list of players'!A$50:C$65,2,0)</f>
        <v>416</v>
      </c>
      <c r="B14" s="64" t="str">
        <f>VLOOKUP("A4",'zoznam hracov_list of players'!A$50:F$65,6,0)</f>
        <v>Trószyńska Majka  POL</v>
      </c>
      <c r="C14" s="83">
        <f>IF(M11="","",M11)</f>
        <v>0</v>
      </c>
      <c r="D14" s="83">
        <f>IF(L11="","",L11)</f>
        <v>9</v>
      </c>
      <c r="E14" s="83"/>
      <c r="F14" s="83">
        <f>IF(M12="","",M12)</f>
        <v>4</v>
      </c>
      <c r="G14" s="83">
        <f>IF(L12="","",L12)</f>
        <v>3</v>
      </c>
      <c r="H14" s="83"/>
      <c r="I14" s="83">
        <f>IF(M13="","",M13)</f>
        <v>1</v>
      </c>
      <c r="J14" s="83">
        <f>IF(L13="","",L13)</f>
        <v>6</v>
      </c>
      <c r="K14" s="122"/>
      <c r="L14" s="121"/>
      <c r="M14" s="121"/>
      <c r="N14" s="85"/>
      <c r="O14" s="230">
        <f>IF(SUM(C14:N14)=0,"",IF($C14&gt;$D14,1,0)+IF($F14&gt;$G14,1,0)+IF($I14&gt;$J14,1,0)+IF($L14&gt;$M14,1,0)+$E14+$H14+$K14+$N14)</f>
        <v>1</v>
      </c>
      <c r="P14" s="230"/>
      <c r="Q14" s="231">
        <f>IF(SUM(C14:N14)=0,"",IF(C14="",0,1)+IF(F14="",0,1)+IF(I14="",0,1)+IF(L14="",0,1))</f>
        <v>3</v>
      </c>
      <c r="R14" s="231"/>
      <c r="S14" s="84">
        <f t="shared" si="0"/>
        <v>5</v>
      </c>
      <c r="T14" s="84">
        <f t="shared" si="0"/>
        <v>18</v>
      </c>
      <c r="U14" s="232">
        <f>O14</f>
        <v>1</v>
      </c>
      <c r="V14" s="232"/>
      <c r="W14" s="232">
        <f>IF(Q14="","",(S14-T14))</f>
        <v>-13</v>
      </c>
      <c r="X14" s="232"/>
      <c r="Y14" s="232">
        <f>IF(Q14="","",S14)</f>
        <v>5</v>
      </c>
      <c r="Z14" s="232"/>
      <c r="AA14" s="56">
        <f>IF(SUM(C14:N14)=0,0,U14*1000000+W14*1000+Y14)</f>
        <v>987005</v>
      </c>
      <c r="AB14" s="340">
        <f>IF(AA14=0,"",IF(LARGE($AA$11:$AA$14,1)=AA14,1,IF(LARGE($AA$11:$AA$14,2)=AA14,2,IF(LARGE($AA$11:$AA$14,3)=AA14,3,IF(LARGE($AA$11:$AA$14,4)=AA14,4,-1)))))</f>
        <v>3</v>
      </c>
      <c r="AC14" s="341"/>
      <c r="AD14"/>
      <c r="AE14"/>
    </row>
    <row r="16" spans="1:31" ht="15" customHeight="1">
      <c r="A16" s="238" t="s">
        <v>18</v>
      </c>
      <c r="B16" s="238"/>
      <c r="C16" s="239">
        <f>A18</f>
        <v>402</v>
      </c>
      <c r="D16" s="239"/>
      <c r="E16" s="60"/>
      <c r="F16" s="239">
        <f>A19</f>
        <v>407</v>
      </c>
      <c r="G16" s="239"/>
      <c r="H16" s="60"/>
      <c r="I16" s="239">
        <f>A20</f>
        <v>410</v>
      </c>
      <c r="J16" s="239"/>
      <c r="K16" s="60"/>
      <c r="L16" s="239">
        <f>A21</f>
        <v>415</v>
      </c>
      <c r="M16" s="239"/>
      <c r="N16" s="61"/>
      <c r="O16" s="237" t="s">
        <v>44</v>
      </c>
      <c r="P16" s="237"/>
      <c r="Q16" s="237" t="s">
        <v>45</v>
      </c>
      <c r="R16" s="237"/>
      <c r="S16" s="237" t="s">
        <v>46</v>
      </c>
      <c r="T16" s="237"/>
      <c r="U16" s="237" t="s">
        <v>93</v>
      </c>
      <c r="V16" s="237"/>
      <c r="W16" s="237" t="s">
        <v>94</v>
      </c>
      <c r="X16" s="237"/>
      <c r="Y16" s="237" t="s">
        <v>95</v>
      </c>
      <c r="Z16" s="237"/>
      <c r="AA16" s="62"/>
      <c r="AB16" s="236" t="s">
        <v>47</v>
      </c>
      <c r="AC16" s="236"/>
      <c r="AD16"/>
      <c r="AE16"/>
    </row>
    <row r="17" spans="1:29" s="1" customFormat="1" ht="57.75" customHeight="1">
      <c r="A17" s="238"/>
      <c r="B17" s="238"/>
      <c r="C17" s="239" t="str">
        <f>B18</f>
        <v>Andrejčík Samuel SVK</v>
      </c>
      <c r="D17" s="239"/>
      <c r="E17" s="60" t="s">
        <v>3</v>
      </c>
      <c r="F17" s="239" t="str">
        <f>B19</f>
        <v>Bajtek Jan CZE</v>
      </c>
      <c r="G17" s="239"/>
      <c r="H17" s="60" t="s">
        <v>3</v>
      </c>
      <c r="I17" s="239" t="str">
        <f>B20</f>
        <v>Želko Jarić  CRO</v>
      </c>
      <c r="J17" s="239"/>
      <c r="K17" s="60" t="s">
        <v>3</v>
      </c>
      <c r="L17" s="239" t="str">
        <f>B21</f>
        <v>Walczyk Dominik POL</v>
      </c>
      <c r="M17" s="239"/>
      <c r="N17" s="63" t="s">
        <v>3</v>
      </c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62"/>
      <c r="AB17" s="236"/>
      <c r="AC17" s="236"/>
    </row>
    <row r="18" spans="1:31" ht="30" customHeight="1">
      <c r="A18" s="59">
        <f>VLOOKUP("B1",'zoznam hracov_list of players'!A$50:C$65,2,0)</f>
        <v>402</v>
      </c>
      <c r="B18" s="64" t="str">
        <f>VLOOKUP("B1",'zoznam hracov_list of players'!A$50:F$65,6,0)</f>
        <v>Andrejčík Samuel SVK</v>
      </c>
      <c r="C18" s="80"/>
      <c r="D18" s="80"/>
      <c r="E18" s="80"/>
      <c r="F18" s="81">
        <v>7</v>
      </c>
      <c r="G18" s="81">
        <v>1</v>
      </c>
      <c r="H18" s="81"/>
      <c r="I18" s="81">
        <v>10</v>
      </c>
      <c r="J18" s="81">
        <v>0</v>
      </c>
      <c r="K18" s="81"/>
      <c r="L18" s="81">
        <v>9</v>
      </c>
      <c r="M18" s="81">
        <v>1</v>
      </c>
      <c r="N18" s="82"/>
      <c r="O18" s="230">
        <f>IF(SUM(C18:N18)=0,"",IF($C18&gt;$D18,1,0)+IF($F18&gt;$G18,1,0)+IF($I18&gt;$J18,1,0)+IF($L18&gt;$M18,1,0)+$E18+$H18+$K18+$N18)</f>
        <v>3</v>
      </c>
      <c r="P18" s="230"/>
      <c r="Q18" s="231">
        <f>IF(SUM(C18:N18)=0,"",IF(C18="",0,1)+IF(F18="",0,1)+IF(I18="",0,1)+IF(L18="",0,1))</f>
        <v>3</v>
      </c>
      <c r="R18" s="231"/>
      <c r="S18" s="84">
        <f aca="true" t="shared" si="1" ref="S18:T21">IF(AND(C18="",F18="",I18="",L18=""),"",N(C18)+N(F18)+N(I18)+N(L18))</f>
        <v>26</v>
      </c>
      <c r="T18" s="84">
        <f t="shared" si="1"/>
        <v>2</v>
      </c>
      <c r="U18" s="232">
        <f>O18</f>
        <v>3</v>
      </c>
      <c r="V18" s="232"/>
      <c r="W18" s="232">
        <f>IF(Q18="","",(S18-T18))</f>
        <v>24</v>
      </c>
      <c r="X18" s="232"/>
      <c r="Y18" s="232">
        <f>IF(Q18="","",S18)</f>
        <v>26</v>
      </c>
      <c r="Z18" s="232"/>
      <c r="AA18" s="56">
        <f>IF(SUM(C18:N18)=0,0,U18*1000000+W18*1000+Y18)</f>
        <v>3024026</v>
      </c>
      <c r="AB18" s="235">
        <f>IF(AA18=0,"",IF(LARGE($AA$18:$AA$21,1)=AA18,1,IF(LARGE($AA$18:$AA$21,2)=AA18,2,IF(LARGE($AA$18:$AA$21,3)=AA18,3,IF(LARGE($AA$18:$AA$21,4)=AA18,4,-1)))))</f>
        <v>1</v>
      </c>
      <c r="AC18" s="235"/>
      <c r="AD18"/>
      <c r="AE18"/>
    </row>
    <row r="19" spans="1:31" ht="30" customHeight="1">
      <c r="A19" s="59">
        <f>VLOOKUP("B2",'zoznam hracov_list of players'!A$50:C$65,2,0)</f>
        <v>407</v>
      </c>
      <c r="B19" s="64" t="str">
        <f>VLOOKUP("B2",'zoznam hracov_list of players'!A$50:F$65,6,0)</f>
        <v>Bajtek Jan CZE</v>
      </c>
      <c r="C19" s="83">
        <f>IF(G18="","",G18)</f>
        <v>1</v>
      </c>
      <c r="D19" s="83">
        <f>IF(F18="","",F18)</f>
        <v>7</v>
      </c>
      <c r="E19" s="83"/>
      <c r="F19" s="80"/>
      <c r="G19" s="80"/>
      <c r="H19" s="80"/>
      <c r="I19" s="81">
        <v>8</v>
      </c>
      <c r="J19" s="81">
        <v>0</v>
      </c>
      <c r="K19" s="81"/>
      <c r="L19" s="81">
        <v>2</v>
      </c>
      <c r="M19" s="81">
        <v>3</v>
      </c>
      <c r="N19" s="82"/>
      <c r="O19" s="230">
        <f>IF(SUM(C19:N19)=0,"",IF($C19&gt;$D19,1,0)+IF($F19&gt;$G19,1,0)+IF($I19&gt;$J19,1,0)+IF($L19&gt;$M19,1,0)+$E19+$H19+$K19+$N19)</f>
        <v>1</v>
      </c>
      <c r="P19" s="230"/>
      <c r="Q19" s="231">
        <f>IF(SUM(C19:N19)=0,"",IF(C19="",0,1)+IF(F19="",0,1)+IF(I19="",0,1)+IF(L19="",0,1))</f>
        <v>3</v>
      </c>
      <c r="R19" s="231"/>
      <c r="S19" s="84">
        <f t="shared" si="1"/>
        <v>11</v>
      </c>
      <c r="T19" s="84">
        <f t="shared" si="1"/>
        <v>10</v>
      </c>
      <c r="U19" s="232">
        <f>O19</f>
        <v>1</v>
      </c>
      <c r="V19" s="232"/>
      <c r="W19" s="232">
        <f>IF(Q19="","",(S19-T19))</f>
        <v>1</v>
      </c>
      <c r="X19" s="232"/>
      <c r="Y19" s="232">
        <f>IF(Q19="","",S19)</f>
        <v>11</v>
      </c>
      <c r="Z19" s="232"/>
      <c r="AA19" s="56">
        <f>IF(SUM(C19:N19)=0,0,U19*1000000+W19*1000+Y19)</f>
        <v>1001011</v>
      </c>
      <c r="AB19" s="233">
        <f>IF(AA19=0,"",IF(LARGE($AA$18:$AA$21,1)=AA19,1,IF(LARGE($AA$18:$AA$21,2)=AA19,2,IF(LARGE($AA$18:$AA$21,3)=AA19,3,IF(LARGE($AA$18:$AA$21,4)=AA19,4,-1)))))</f>
        <v>3</v>
      </c>
      <c r="AC19" s="233"/>
      <c r="AD19"/>
      <c r="AE19"/>
    </row>
    <row r="20" spans="1:31" ht="30" customHeight="1">
      <c r="A20" s="59">
        <f>VLOOKUP("B3",'zoznam hracov_list of players'!A$50:C$65,2,0)</f>
        <v>410</v>
      </c>
      <c r="B20" s="64" t="str">
        <f>VLOOKUP("B3",'zoznam hracov_list of players'!A$50:F$65,6,0)</f>
        <v>Želko Jarić  CRO</v>
      </c>
      <c r="C20" s="83">
        <f>IF(J18="","",J18)</f>
        <v>0</v>
      </c>
      <c r="D20" s="83">
        <f>IF(I18="","",I18)</f>
        <v>10</v>
      </c>
      <c r="E20" s="83"/>
      <c r="F20" s="123">
        <f>IF(J19="","",J19)</f>
        <v>0</v>
      </c>
      <c r="G20" s="83">
        <f>IF(I19="","",I19)</f>
        <v>8</v>
      </c>
      <c r="H20" s="83"/>
      <c r="I20" s="80"/>
      <c r="J20" s="80"/>
      <c r="K20" s="80"/>
      <c r="L20" s="81">
        <v>1</v>
      </c>
      <c r="M20" s="81">
        <v>5</v>
      </c>
      <c r="N20" s="82"/>
      <c r="O20" s="230">
        <f>IF(SUM(C20:N20)=0,"",IF($C20&gt;$D20,1,0)+IF($F20&gt;$G20,1,0)+IF($I20&gt;$J20,1,0)+IF($L20&gt;$M20,1,0)+$E20+$H20+$K20+$N20)</f>
        <v>0</v>
      </c>
      <c r="P20" s="230"/>
      <c r="Q20" s="231">
        <f>IF(SUM(C20:N20)=0,"",IF(C20="",0,1)+IF(F20="",0,1)+IF(I20="",0,1)+IF(L20="",0,1))</f>
        <v>3</v>
      </c>
      <c r="R20" s="231"/>
      <c r="S20" s="84">
        <f t="shared" si="1"/>
        <v>1</v>
      </c>
      <c r="T20" s="84">
        <f t="shared" si="1"/>
        <v>23</v>
      </c>
      <c r="U20" s="232">
        <f>O20</f>
        <v>0</v>
      </c>
      <c r="V20" s="232"/>
      <c r="W20" s="232">
        <f>IF(Q20="","",(S20-T20))</f>
        <v>-22</v>
      </c>
      <c r="X20" s="232"/>
      <c r="Y20" s="232">
        <f>IF(Q20="","",S20)</f>
        <v>1</v>
      </c>
      <c r="Z20" s="232"/>
      <c r="AA20" s="56">
        <f>IF(SUM(C20:N20)=0,0,U20*1000000+W20*1000+Y20)</f>
        <v>-21999</v>
      </c>
      <c r="AB20" s="233">
        <f>IF(AA20=0,"",IF(LARGE($AA$18:$AA$21,1)=AA20,1,IF(LARGE($AA$18:$AA$21,2)=AA20,2,IF(LARGE($AA$18:$AA$21,3)=AA20,3,IF(LARGE($AA$18:$AA$21,4)=AA20,4,-1)))))</f>
        <v>4</v>
      </c>
      <c r="AC20" s="233"/>
      <c r="AD20"/>
      <c r="AE20"/>
    </row>
    <row r="21" spans="1:31" ht="30" customHeight="1">
      <c r="A21" s="59">
        <f>VLOOKUP("B4",'zoznam hracov_list of players'!A$50:C$65,2,0)</f>
        <v>415</v>
      </c>
      <c r="B21" s="64" t="str">
        <f>VLOOKUP("B4",'zoznam hracov_list of players'!A$50:F$65,6,0)</f>
        <v>Walczyk Dominik POL</v>
      </c>
      <c r="C21" s="83">
        <f>IF(M18="","",M18)</f>
        <v>1</v>
      </c>
      <c r="D21" s="83">
        <f>IF(L18="","",L18)</f>
        <v>9</v>
      </c>
      <c r="E21" s="83"/>
      <c r="F21" s="83">
        <f>IF(M19="","",M19)</f>
        <v>3</v>
      </c>
      <c r="G21" s="83">
        <f>IF(L19="","",L19)</f>
        <v>2</v>
      </c>
      <c r="H21" s="83"/>
      <c r="I21" s="83">
        <f>IF(M20="","",M20)</f>
        <v>5</v>
      </c>
      <c r="J21" s="83">
        <f>IF(L20="","",L20)</f>
        <v>1</v>
      </c>
      <c r="K21" s="122"/>
      <c r="L21" s="121"/>
      <c r="M21" s="121"/>
      <c r="N21" s="85"/>
      <c r="O21" s="230">
        <f>IF(SUM(C21:N21)=0,"",IF($C21&gt;$D21,1,0)+IF($F21&gt;$G21,1,0)+IF($I21&gt;$J21,1,0)+IF($L21&gt;$M21,1,0)+$E21+$H21+$K21+$N21)</f>
        <v>2</v>
      </c>
      <c r="P21" s="230"/>
      <c r="Q21" s="231">
        <f>IF(SUM(C21:N21)=0,"",IF(C21="",0,1)+IF(F21="",0,1)+IF(I21="",0,1)+IF(L21="",0,1))</f>
        <v>3</v>
      </c>
      <c r="R21" s="231"/>
      <c r="S21" s="84">
        <f t="shared" si="1"/>
        <v>9</v>
      </c>
      <c r="T21" s="84">
        <f t="shared" si="1"/>
        <v>12</v>
      </c>
      <c r="U21" s="232">
        <f>O21</f>
        <v>2</v>
      </c>
      <c r="V21" s="232"/>
      <c r="W21" s="232">
        <f>IF(Q21="","",(S21-T21))</f>
        <v>-3</v>
      </c>
      <c r="X21" s="232"/>
      <c r="Y21" s="232">
        <f>IF(Q21="","",S21)</f>
        <v>9</v>
      </c>
      <c r="Z21" s="232"/>
      <c r="AA21" s="56">
        <f>IF(SUM(C21:N21)=0,0,U21*1000000+W21*1000+Y21)</f>
        <v>1997009</v>
      </c>
      <c r="AB21" s="235">
        <f>IF(AA21=0,"",IF(LARGE($AA$18:$AA$21,1)=AA21,1,IF(LARGE($AA$18:$AA$21,2)=AA21,2,IF(LARGE($AA$18:$AA$21,3)=AA21,3,IF(LARGE($AA$18:$AA$21,4)=AA21,4,-1)))))</f>
        <v>2</v>
      </c>
      <c r="AC21" s="235"/>
      <c r="AD21"/>
      <c r="AE21"/>
    </row>
    <row r="23" spans="1:31" ht="15" customHeight="1">
      <c r="A23" s="238" t="s">
        <v>19</v>
      </c>
      <c r="B23" s="238"/>
      <c r="C23" s="239">
        <f>A25</f>
        <v>403</v>
      </c>
      <c r="D23" s="239"/>
      <c r="E23" s="60"/>
      <c r="F23" s="239">
        <f>A26</f>
        <v>406</v>
      </c>
      <c r="G23" s="239"/>
      <c r="H23" s="60"/>
      <c r="I23" s="239">
        <f>A27</f>
        <v>411</v>
      </c>
      <c r="J23" s="239"/>
      <c r="K23" s="60"/>
      <c r="L23" s="239">
        <f>A28</f>
        <v>414</v>
      </c>
      <c r="M23" s="239"/>
      <c r="N23" s="61"/>
      <c r="O23" s="237" t="s">
        <v>44</v>
      </c>
      <c r="P23" s="237"/>
      <c r="Q23" s="237" t="s">
        <v>45</v>
      </c>
      <c r="R23" s="237"/>
      <c r="S23" s="237" t="s">
        <v>46</v>
      </c>
      <c r="T23" s="237"/>
      <c r="U23" s="237" t="s">
        <v>93</v>
      </c>
      <c r="V23" s="237"/>
      <c r="W23" s="237" t="s">
        <v>94</v>
      </c>
      <c r="X23" s="237"/>
      <c r="Y23" s="237" t="s">
        <v>95</v>
      </c>
      <c r="Z23" s="237"/>
      <c r="AA23" s="62"/>
      <c r="AB23" s="236" t="s">
        <v>47</v>
      </c>
      <c r="AC23" s="236"/>
      <c r="AD23"/>
      <c r="AE23"/>
    </row>
    <row r="24" spans="1:29" s="1" customFormat="1" ht="57.75" customHeight="1">
      <c r="A24" s="238"/>
      <c r="B24" s="238"/>
      <c r="C24" s="239" t="str">
        <f>B25</f>
        <v>Hegedűs László HUN</v>
      </c>
      <c r="D24" s="239"/>
      <c r="E24" s="60" t="s">
        <v>3</v>
      </c>
      <c r="F24" s="239" t="str">
        <f>B26</f>
        <v>Szabó Alexandra HUN</v>
      </c>
      <c r="G24" s="239"/>
      <c r="H24" s="60" t="s">
        <v>3</v>
      </c>
      <c r="I24" s="239" t="str">
        <f>B27</f>
        <v>Schmid Marek CZE</v>
      </c>
      <c r="J24" s="239"/>
      <c r="K24" s="60" t="s">
        <v>3</v>
      </c>
      <c r="L24" s="239" t="str">
        <f>B28</f>
        <v>Burian Martin SVK</v>
      </c>
      <c r="M24" s="239"/>
      <c r="N24" s="63" t="s">
        <v>3</v>
      </c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62"/>
      <c r="AB24" s="236"/>
      <c r="AC24" s="236"/>
    </row>
    <row r="25" spans="1:31" ht="30" customHeight="1">
      <c r="A25" s="59">
        <f>VLOOKUP("C1",'zoznam hracov_list of players'!A$50:C$65,2,0)</f>
        <v>403</v>
      </c>
      <c r="B25" s="64" t="str">
        <f>VLOOKUP("C1",'zoznam hracov_list of players'!A$50:F$65,6,0)</f>
        <v>Hegedűs László HUN</v>
      </c>
      <c r="C25" s="80"/>
      <c r="D25" s="80"/>
      <c r="E25" s="80"/>
      <c r="F25" s="81">
        <v>10</v>
      </c>
      <c r="G25" s="81">
        <v>0</v>
      </c>
      <c r="H25" s="81"/>
      <c r="I25" s="81">
        <v>7</v>
      </c>
      <c r="J25" s="81">
        <v>3</v>
      </c>
      <c r="K25" s="81"/>
      <c r="L25" s="81">
        <v>6</v>
      </c>
      <c r="M25" s="81">
        <v>1</v>
      </c>
      <c r="N25" s="82"/>
      <c r="O25" s="230">
        <f>IF(SUM(C25:N25)=0,"",IF($C25&gt;$D25,1,0)+IF($F25&gt;$G25,1,0)+IF($I25&gt;$J25,1,0)+IF($L25&gt;$M25,1,0)+$E25+$H25+$K25+$N25)</f>
        <v>3</v>
      </c>
      <c r="P25" s="230"/>
      <c r="Q25" s="231">
        <f>IF(SUM(C25:N25)=0,"",IF(C25="",0,1)+IF(F25="",0,1)+IF(I25="",0,1)+IF(L25="",0,1))</f>
        <v>3</v>
      </c>
      <c r="R25" s="231"/>
      <c r="S25" s="84">
        <f aca="true" t="shared" si="2" ref="S25:T28">IF(AND(C25="",F25="",I25="",L25=""),"",N(C25)+N(F25)+N(I25)+N(L25))</f>
        <v>23</v>
      </c>
      <c r="T25" s="84">
        <f t="shared" si="2"/>
        <v>4</v>
      </c>
      <c r="U25" s="232">
        <f>O25</f>
        <v>3</v>
      </c>
      <c r="V25" s="232"/>
      <c r="W25" s="232">
        <f>IF(Q25="","",(S25-T25))</f>
        <v>19</v>
      </c>
      <c r="X25" s="232"/>
      <c r="Y25" s="232">
        <f>IF(Q25="","",S25)</f>
        <v>23</v>
      </c>
      <c r="Z25" s="232"/>
      <c r="AA25" s="56">
        <f>IF(SUM(C25:N25)=0,0,U25*1000000+W25*1000+Y25)</f>
        <v>3019023</v>
      </c>
      <c r="AB25" s="235">
        <f>IF(AA25=0,"",IF(LARGE($AA$25:$AA$28,1)=AA25,1,IF(LARGE($AA$25:$AA$28,2)=AA25,2,IF(LARGE($AA$25:$AA$28,3)=AA25,3,IF(LARGE($AA$25:$AA$28,4)=AA25,4,-1)))))</f>
        <v>1</v>
      </c>
      <c r="AC25" s="235"/>
      <c r="AD25"/>
      <c r="AE25"/>
    </row>
    <row r="26" spans="1:31" ht="30" customHeight="1">
      <c r="A26" s="59">
        <f>VLOOKUP("C2",'zoznam hracov_list of players'!A$50:C$65,2,0)</f>
        <v>406</v>
      </c>
      <c r="B26" s="64" t="str">
        <f>VLOOKUP("C2",'zoznam hracov_list of players'!A$50:F$65,6,0)</f>
        <v>Szabó Alexandra HUN</v>
      </c>
      <c r="C26" s="83">
        <f>IF(G25="","",G25)</f>
        <v>0</v>
      </c>
      <c r="D26" s="83">
        <f>IF(F25="","",F25)</f>
        <v>10</v>
      </c>
      <c r="E26" s="83"/>
      <c r="F26" s="80"/>
      <c r="G26" s="80"/>
      <c r="H26" s="80"/>
      <c r="I26" s="81">
        <v>11</v>
      </c>
      <c r="J26" s="81">
        <v>2</v>
      </c>
      <c r="K26" s="81"/>
      <c r="L26" s="81">
        <v>7</v>
      </c>
      <c r="M26" s="81">
        <v>2</v>
      </c>
      <c r="N26" s="82"/>
      <c r="O26" s="230">
        <f>IF(SUM(C26:N26)=0,"",IF($C26&gt;$D26,1,0)+IF($F26&gt;$G26,1,0)+IF($I26&gt;$J26,1,0)+IF($L26&gt;$M26,1,0)+$E26+$H26+$K26+$N26)</f>
        <v>2</v>
      </c>
      <c r="P26" s="230"/>
      <c r="Q26" s="231">
        <f>IF(SUM(C26:N26)=0,"",IF(C26="",0,1)+IF(F26="",0,1)+IF(I26="",0,1)+IF(L26="",0,1))</f>
        <v>3</v>
      </c>
      <c r="R26" s="231"/>
      <c r="S26" s="84">
        <f t="shared" si="2"/>
        <v>18</v>
      </c>
      <c r="T26" s="84">
        <f t="shared" si="2"/>
        <v>14</v>
      </c>
      <c r="U26" s="232">
        <f>O26</f>
        <v>2</v>
      </c>
      <c r="V26" s="232"/>
      <c r="W26" s="232">
        <f>IF(Q26="","",(S26-T26))</f>
        <v>4</v>
      </c>
      <c r="X26" s="232"/>
      <c r="Y26" s="232">
        <f>IF(Q26="","",S26)</f>
        <v>18</v>
      </c>
      <c r="Z26" s="232"/>
      <c r="AA26" s="56">
        <f>IF(SUM(C26:N26)=0,0,U26*1000000+W26*1000+Y26)</f>
        <v>2004018</v>
      </c>
      <c r="AB26" s="235">
        <f>IF(AA26=0,"",IF(LARGE($AA$25:$AA$28,1)=AA26,1,IF(LARGE($AA$25:$AA$28,2)=AA26,2,IF(LARGE($AA$25:$AA$28,3)=AA26,3,IF(LARGE($AA$25:$AA$28,4)=AA26,4,-1)))))</f>
        <v>2</v>
      </c>
      <c r="AC26" s="235"/>
      <c r="AD26"/>
      <c r="AE26"/>
    </row>
    <row r="27" spans="1:31" ht="30" customHeight="1">
      <c r="A27" s="59">
        <f>VLOOKUP("C3",'zoznam hracov_list of players'!A$50:C$65,2,0)</f>
        <v>411</v>
      </c>
      <c r="B27" s="64" t="str">
        <f>VLOOKUP("C3",'zoznam hracov_list of players'!A$50:F$65,6,0)</f>
        <v>Schmid Marek CZE</v>
      </c>
      <c r="C27" s="83">
        <f>IF(J25="","",J25)</f>
        <v>3</v>
      </c>
      <c r="D27" s="83">
        <f>IF(I25="","",I25)</f>
        <v>7</v>
      </c>
      <c r="E27" s="83"/>
      <c r="F27" s="123">
        <f>IF(J26="","",J26)</f>
        <v>2</v>
      </c>
      <c r="G27" s="83">
        <f>IF(I26="","",I26)</f>
        <v>11</v>
      </c>
      <c r="H27" s="83"/>
      <c r="I27" s="80"/>
      <c r="J27" s="80"/>
      <c r="K27" s="80"/>
      <c r="L27" s="81">
        <v>9</v>
      </c>
      <c r="M27" s="81">
        <v>4</v>
      </c>
      <c r="N27" s="82"/>
      <c r="O27" s="230">
        <f>IF(SUM(C27:N27)=0,"",IF($C27&gt;$D27,1,0)+IF($F27&gt;$G27,1,0)+IF($I27&gt;$J27,1,0)+IF($L27&gt;$M27,1,0)+$E27+$H27+$K27+$N27)</f>
        <v>1</v>
      </c>
      <c r="P27" s="230"/>
      <c r="Q27" s="231">
        <f>IF(SUM(C27:N27)=0,"",IF(C27="",0,1)+IF(F27="",0,1)+IF(I27="",0,1)+IF(L27="",0,1))</f>
        <v>3</v>
      </c>
      <c r="R27" s="231"/>
      <c r="S27" s="84">
        <f t="shared" si="2"/>
        <v>14</v>
      </c>
      <c r="T27" s="84">
        <f t="shared" si="2"/>
        <v>22</v>
      </c>
      <c r="U27" s="232">
        <f>O27</f>
        <v>1</v>
      </c>
      <c r="V27" s="232"/>
      <c r="W27" s="232">
        <f>IF(Q27="","",(S27-T27))</f>
        <v>-8</v>
      </c>
      <c r="X27" s="232"/>
      <c r="Y27" s="232">
        <f>IF(Q27="","",S27)</f>
        <v>14</v>
      </c>
      <c r="Z27" s="232"/>
      <c r="AA27" s="56">
        <f>IF(SUM(C27:N27)=0,0,U27*1000000+W27*1000+Y27)</f>
        <v>992014</v>
      </c>
      <c r="AB27" s="233">
        <f>IF(AA27=0,"",IF(LARGE($AA$25:$AA$28,1)=AA27,1,IF(LARGE($AA$25:$AA$28,2)=AA27,2,IF(LARGE($AA$25:$AA$28,3)=AA27,3,IF(LARGE($AA$25:$AA$28,4)=AA27,4,-1)))))</f>
        <v>3</v>
      </c>
      <c r="AC27" s="233"/>
      <c r="AD27"/>
      <c r="AE27"/>
    </row>
    <row r="28" spans="1:31" ht="30" customHeight="1">
      <c r="A28" s="59">
        <f>VLOOKUP("C4",'zoznam hracov_list of players'!A$50:C$65,2,0)</f>
        <v>414</v>
      </c>
      <c r="B28" s="64" t="str">
        <f>VLOOKUP("C4",'zoznam hracov_list of players'!A$50:F$65,6,0)</f>
        <v>Burian Martin SVK</v>
      </c>
      <c r="C28" s="83">
        <f>IF(M25="","",M25)</f>
        <v>1</v>
      </c>
      <c r="D28" s="83">
        <f>IF(L25="","",L25)</f>
        <v>6</v>
      </c>
      <c r="E28" s="83"/>
      <c r="F28" s="83">
        <f>IF(M26="","",M26)</f>
        <v>2</v>
      </c>
      <c r="G28" s="83">
        <f>IF(L26="","",L26)</f>
        <v>7</v>
      </c>
      <c r="H28" s="83"/>
      <c r="I28" s="83">
        <f>IF(M27="","",M27)</f>
        <v>4</v>
      </c>
      <c r="J28" s="83">
        <f>IF(L27="","",L27)</f>
        <v>9</v>
      </c>
      <c r="K28" s="122"/>
      <c r="L28" s="121"/>
      <c r="M28" s="121"/>
      <c r="N28" s="85"/>
      <c r="O28" s="230">
        <f>IF(SUM(C28:N28)=0,"",IF($C28&gt;$D28,1,0)+IF($F28&gt;$G28,1,0)+IF($I28&gt;$J28,1,0)+IF($L28&gt;$M28,1,0)+$E28+$H28+$K28+$N28)</f>
        <v>0</v>
      </c>
      <c r="P28" s="230"/>
      <c r="Q28" s="231">
        <f>IF(SUM(C28:N28)=0,"",IF(C28="",0,1)+IF(F28="",0,1)+IF(I28="",0,1)+IF(L28="",0,1))</f>
        <v>3</v>
      </c>
      <c r="R28" s="231"/>
      <c r="S28" s="84">
        <f t="shared" si="2"/>
        <v>7</v>
      </c>
      <c r="T28" s="84">
        <f t="shared" si="2"/>
        <v>22</v>
      </c>
      <c r="U28" s="232">
        <f>O28</f>
        <v>0</v>
      </c>
      <c r="V28" s="232"/>
      <c r="W28" s="232">
        <f>IF(Q28="","",(S28-T28))</f>
        <v>-15</v>
      </c>
      <c r="X28" s="232"/>
      <c r="Y28" s="232">
        <f>IF(Q28="","",S28)</f>
        <v>7</v>
      </c>
      <c r="Z28" s="232"/>
      <c r="AA28" s="56">
        <f>IF(SUM(C28:N28)=0,0,U28*1000000+W28*1000+Y28)</f>
        <v>-14993</v>
      </c>
      <c r="AB28" s="233">
        <f>IF(AA28=0,"",IF(LARGE($AA$25:$AA$28,1)=AA28,1,IF(LARGE($AA$25:$AA$28,2)=AA28,2,IF(LARGE($AA$25:$AA$28,3)=AA28,3,IF(LARGE($AA$25:$AA$28,4)=AA28,4,-1)))))</f>
        <v>4</v>
      </c>
      <c r="AC28" s="233"/>
      <c r="AD28"/>
      <c r="AE28"/>
    </row>
    <row r="29" spans="1:32" ht="15.75" customHeight="1">
      <c r="A29" s="229"/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50"/>
      <c r="AE29" s="50"/>
      <c r="AF29" s="50"/>
    </row>
    <row r="30" spans="1:31" ht="15" customHeight="1">
      <c r="A30" s="238" t="s">
        <v>83</v>
      </c>
      <c r="B30" s="238"/>
      <c r="C30" s="239">
        <f>A32</f>
        <v>404</v>
      </c>
      <c r="D30" s="239"/>
      <c r="E30" s="60"/>
      <c r="F30" s="239">
        <f>A33</f>
        <v>405</v>
      </c>
      <c r="G30" s="239"/>
      <c r="H30" s="60"/>
      <c r="I30" s="239">
        <f>A34</f>
        <v>412</v>
      </c>
      <c r="J30" s="239"/>
      <c r="K30" s="60"/>
      <c r="L30" s="239">
        <f>A35</f>
        <v>413</v>
      </c>
      <c r="M30" s="239"/>
      <c r="N30" s="61"/>
      <c r="O30" s="237" t="s">
        <v>44</v>
      </c>
      <c r="P30" s="237"/>
      <c r="Q30" s="237" t="s">
        <v>45</v>
      </c>
      <c r="R30" s="237"/>
      <c r="S30" s="237" t="s">
        <v>46</v>
      </c>
      <c r="T30" s="237"/>
      <c r="U30" s="237" t="s">
        <v>93</v>
      </c>
      <c r="V30" s="237"/>
      <c r="W30" s="237" t="s">
        <v>94</v>
      </c>
      <c r="X30" s="237"/>
      <c r="Y30" s="237" t="s">
        <v>95</v>
      </c>
      <c r="Z30" s="237"/>
      <c r="AA30" s="62"/>
      <c r="AB30" s="236" t="s">
        <v>47</v>
      </c>
      <c r="AC30" s="236"/>
      <c r="AD30"/>
      <c r="AE30"/>
    </row>
    <row r="31" spans="1:29" s="1" customFormat="1" ht="57.75" customHeight="1">
      <c r="A31" s="238"/>
      <c r="B31" s="238"/>
      <c r="C31" s="239" t="str">
        <f>B32</f>
        <v>Osmanovič Melisa CRO</v>
      </c>
      <c r="D31" s="239"/>
      <c r="E31" s="60" t="s">
        <v>3</v>
      </c>
      <c r="F31" s="239" t="str">
        <f>B33</f>
        <v>Berkes Gergő HUN</v>
      </c>
      <c r="G31" s="239"/>
      <c r="H31" s="60" t="s">
        <v>3</v>
      </c>
      <c r="I31" s="239" t="str">
        <f>B34</f>
        <v>Kaas Ondřej CZE</v>
      </c>
      <c r="J31" s="239"/>
      <c r="K31" s="60" t="s">
        <v>3</v>
      </c>
      <c r="L31" s="239" t="str">
        <f>B35</f>
        <v>Mihová Anna SVK</v>
      </c>
      <c r="M31" s="239"/>
      <c r="N31" s="63" t="s">
        <v>3</v>
      </c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62"/>
      <c r="AB31" s="236"/>
      <c r="AC31" s="236"/>
    </row>
    <row r="32" spans="1:31" ht="30" customHeight="1">
      <c r="A32" s="59">
        <f>VLOOKUP("D1",'zoznam hracov_list of players'!A$50:C$65,2,0)</f>
        <v>404</v>
      </c>
      <c r="B32" s="64" t="str">
        <f>VLOOKUP("D1",'zoznam hracov_list of players'!A$50:F$65,6,0)</f>
        <v>Osmanovič Melisa CRO</v>
      </c>
      <c r="C32" s="80"/>
      <c r="D32" s="80"/>
      <c r="E32" s="80"/>
      <c r="F32" s="81">
        <v>5</v>
      </c>
      <c r="G32" s="81">
        <v>0</v>
      </c>
      <c r="H32" s="81"/>
      <c r="I32" s="81">
        <v>1</v>
      </c>
      <c r="J32" s="81">
        <v>5</v>
      </c>
      <c r="K32" s="81"/>
      <c r="L32" s="81">
        <v>7</v>
      </c>
      <c r="M32" s="81">
        <v>1</v>
      </c>
      <c r="N32" s="82"/>
      <c r="O32" s="230">
        <f>IF(SUM(C32:N32)=0,"",IF($C32&gt;$D32,1,0)+IF($F32&gt;$G32,1,0)+IF($I32&gt;$J32,1,0)+IF($L32&gt;$M32,1,0)+$E32+$H32+$K32+$N32)</f>
        <v>2</v>
      </c>
      <c r="P32" s="230"/>
      <c r="Q32" s="231">
        <f>IF(SUM(C32:N32)=0,"",IF(C32="",0,1)+IF(F32="",0,1)+IF(I32="",0,1)+IF(L32="",0,1))</f>
        <v>3</v>
      </c>
      <c r="R32" s="231"/>
      <c r="S32" s="84">
        <f aca="true" t="shared" si="3" ref="S32:T35">IF(AND(C32="",F32="",I32="",L32=""),"",N(C32)+N(F32)+N(I32)+N(L32))</f>
        <v>13</v>
      </c>
      <c r="T32" s="84">
        <f t="shared" si="3"/>
        <v>6</v>
      </c>
      <c r="U32" s="232">
        <f>O32</f>
        <v>2</v>
      </c>
      <c r="V32" s="232"/>
      <c r="W32" s="232">
        <f>IF(Q32="","",(S32-T32))</f>
        <v>7</v>
      </c>
      <c r="X32" s="232"/>
      <c r="Y32" s="232">
        <f>IF(Q32="","",S32)</f>
        <v>13</v>
      </c>
      <c r="Z32" s="232"/>
      <c r="AA32" s="56">
        <f>IF(SUM(C32:N32)=0,0,U32*1000000+W32*1000+Y32)</f>
        <v>2007013</v>
      </c>
      <c r="AB32" s="235">
        <f>IF(AA32=0,"",IF(LARGE(AA$32:AA$35,1)=AA32,1,IF(LARGE(AA$32:AA$35,2)=AA32,2,IF(LARGE(AA$32:AA$35,3)=AA32,3,IF(LARGE(AA$32:AA$35,4)=AA32,4,-1)))))</f>
        <v>2</v>
      </c>
      <c r="AC32" s="235"/>
      <c r="AD32"/>
      <c r="AE32"/>
    </row>
    <row r="33" spans="1:31" ht="30" customHeight="1">
      <c r="A33" s="59">
        <f>VLOOKUP("D2",'zoznam hracov_list of players'!A$50:C$65,2,0)</f>
        <v>405</v>
      </c>
      <c r="B33" s="64" t="str">
        <f>VLOOKUP("D2",'zoznam hracov_list of players'!A$50:F$65,6,0)</f>
        <v>Berkes Gergő HUN</v>
      </c>
      <c r="C33" s="83">
        <f>IF(G32="","",G32)</f>
        <v>0</v>
      </c>
      <c r="D33" s="83">
        <f>IF(F32="","",F32)</f>
        <v>5</v>
      </c>
      <c r="E33" s="83"/>
      <c r="F33" s="80"/>
      <c r="G33" s="80"/>
      <c r="H33" s="80"/>
      <c r="I33" s="81">
        <v>1</v>
      </c>
      <c r="J33" s="81">
        <v>9</v>
      </c>
      <c r="K33" s="81"/>
      <c r="L33" s="81">
        <v>8</v>
      </c>
      <c r="M33" s="81">
        <v>0</v>
      </c>
      <c r="N33" s="82"/>
      <c r="O33" s="230">
        <f>IF(SUM(C33:N33)=0,"",IF($C33&gt;$D33,1,0)+IF($F33&gt;$G33,1,0)+IF($I33&gt;$J33,1,0)+IF($L33&gt;$M33,1,0)+$E33+$H33+$K33+$N33)</f>
        <v>1</v>
      </c>
      <c r="P33" s="230"/>
      <c r="Q33" s="231">
        <f>IF(SUM(C33:N33)=0,"",IF(C33="",0,1)+IF(F33="",0,1)+IF(I33="",0,1)+IF(L33="",0,1))</f>
        <v>3</v>
      </c>
      <c r="R33" s="231"/>
      <c r="S33" s="84">
        <f t="shared" si="3"/>
        <v>9</v>
      </c>
      <c r="T33" s="84">
        <f t="shared" si="3"/>
        <v>14</v>
      </c>
      <c r="U33" s="232">
        <f>O33</f>
        <v>1</v>
      </c>
      <c r="V33" s="232"/>
      <c r="W33" s="232">
        <f>IF(Q33="","",(S33-T33))</f>
        <v>-5</v>
      </c>
      <c r="X33" s="232"/>
      <c r="Y33" s="232">
        <f>IF(Q33="","",S33)</f>
        <v>9</v>
      </c>
      <c r="Z33" s="232"/>
      <c r="AA33" s="56">
        <f>IF(SUM(C33:N33)=0,0,U33*1000000+W33*1000+Y33)</f>
        <v>995009</v>
      </c>
      <c r="AB33" s="233">
        <f>IF(AA33=0,"",IF(LARGE(AA$32:AA$35,1)=AA33,1,IF(LARGE(AA$32:AA$35,2)=AA33,2,IF(LARGE(AA$32:AA$35,3)=AA33,3,IF(LARGE(AA$32:AA$35,4)=AA33,4,-1)))))</f>
        <v>3</v>
      </c>
      <c r="AC33" s="233"/>
      <c r="AD33"/>
      <c r="AE33"/>
    </row>
    <row r="34" spans="1:31" ht="30" customHeight="1">
      <c r="A34" s="59">
        <f>VLOOKUP("D3",'zoznam hracov_list of players'!A$50:C$65,2,0)</f>
        <v>412</v>
      </c>
      <c r="B34" s="64" t="str">
        <f>VLOOKUP("D3",'zoznam hracov_list of players'!A$50:F$65,6,0)</f>
        <v>Kaas Ondřej CZE</v>
      </c>
      <c r="C34" s="83">
        <f>IF(J32="","",J32)</f>
        <v>5</v>
      </c>
      <c r="D34" s="83">
        <f>IF(I32="","",I32)</f>
        <v>1</v>
      </c>
      <c r="E34" s="83"/>
      <c r="F34" s="123">
        <f>IF(J33="","",J33)</f>
        <v>9</v>
      </c>
      <c r="G34" s="83">
        <f>IF(I33="","",I33)</f>
        <v>1</v>
      </c>
      <c r="H34" s="83"/>
      <c r="I34" s="80"/>
      <c r="J34" s="80"/>
      <c r="K34" s="80"/>
      <c r="L34" s="81">
        <v>7</v>
      </c>
      <c r="M34" s="81">
        <v>1</v>
      </c>
      <c r="N34" s="82"/>
      <c r="O34" s="230">
        <f>IF(SUM(C34:N34)=0,"",IF($C34&gt;$D34,1,0)+IF($F34&gt;$G34,1,0)+IF($I34&gt;$J34,1,0)+IF($L34&gt;$M34,1,0)+$E34+$H34+$K34+$N34)</f>
        <v>3</v>
      </c>
      <c r="P34" s="230"/>
      <c r="Q34" s="231">
        <f>IF(SUM(C34:N34)=0,"",IF(C34="",0,1)+IF(F34="",0,1)+IF(I34="",0,1)+IF(L34="",0,1))</f>
        <v>3</v>
      </c>
      <c r="R34" s="231"/>
      <c r="S34" s="84">
        <f t="shared" si="3"/>
        <v>21</v>
      </c>
      <c r="T34" s="84">
        <f t="shared" si="3"/>
        <v>3</v>
      </c>
      <c r="U34" s="232">
        <f>O34</f>
        <v>3</v>
      </c>
      <c r="V34" s="232"/>
      <c r="W34" s="232">
        <f>IF(Q34="","",(S34-T34))</f>
        <v>18</v>
      </c>
      <c r="X34" s="232"/>
      <c r="Y34" s="232">
        <f>IF(Q34="","",S34)</f>
        <v>21</v>
      </c>
      <c r="Z34" s="232"/>
      <c r="AA34" s="56">
        <f>IF(SUM(C34:N34)=0,0,U34*1000000+W34*1000+Y34)</f>
        <v>3018021</v>
      </c>
      <c r="AB34" s="235">
        <f>IF(AA34=0,"",IF(LARGE(AA$32:AA$35,1)=AA34,1,IF(LARGE(AA$32:AA$35,2)=AA34,2,IF(LARGE(AA$32:AA$35,3)=AA34,3,IF(LARGE(AA$32:AA$35,4)=AA34,4,-1)))))</f>
        <v>1</v>
      </c>
      <c r="AC34" s="235"/>
      <c r="AD34"/>
      <c r="AE34"/>
    </row>
    <row r="35" spans="1:31" ht="30" customHeight="1">
      <c r="A35" s="59">
        <f>VLOOKUP("D4",'zoznam hracov_list of players'!A$50:C$65,2,0)</f>
        <v>413</v>
      </c>
      <c r="B35" s="64" t="str">
        <f>VLOOKUP("D4",'zoznam hracov_list of players'!A$50:F$65,6,0)</f>
        <v>Mihová Anna SVK</v>
      </c>
      <c r="C35" s="83">
        <f>IF(M32="","",M32)</f>
        <v>1</v>
      </c>
      <c r="D35" s="83">
        <f>IF(L32="","",L32)</f>
        <v>7</v>
      </c>
      <c r="E35" s="83"/>
      <c r="F35" s="83">
        <f>IF(M33="","",M33)</f>
        <v>0</v>
      </c>
      <c r="G35" s="83">
        <f>IF(L33="","",L33)</f>
        <v>8</v>
      </c>
      <c r="H35" s="83"/>
      <c r="I35" s="83">
        <f>IF(M34="","",M34)</f>
        <v>1</v>
      </c>
      <c r="J35" s="83">
        <f>IF(L34="","",L34)</f>
        <v>7</v>
      </c>
      <c r="K35" s="122"/>
      <c r="L35" s="121"/>
      <c r="M35" s="121"/>
      <c r="N35" s="85"/>
      <c r="O35" s="230">
        <f>IF(SUM(C35:N35)=0,"",IF($C35&gt;$D35,1,0)+IF($F35&gt;$G35,1,0)+IF($I35&gt;$J35,1,0)+IF($L35&gt;$M35,1,0)+$E35+$H35+$K35+$N35)</f>
        <v>0</v>
      </c>
      <c r="P35" s="230"/>
      <c r="Q35" s="231">
        <f>IF(SUM(C35:N35)=0,"",IF(C35="",0,1)+IF(F35="",0,1)+IF(I35="",0,1)+IF(L35="",0,1))</f>
        <v>3</v>
      </c>
      <c r="R35" s="231"/>
      <c r="S35" s="84">
        <f t="shared" si="3"/>
        <v>2</v>
      </c>
      <c r="T35" s="84">
        <f t="shared" si="3"/>
        <v>22</v>
      </c>
      <c r="U35" s="232">
        <f>O35</f>
        <v>0</v>
      </c>
      <c r="V35" s="232"/>
      <c r="W35" s="232">
        <f>IF(Q35="","",(S35-T35))</f>
        <v>-20</v>
      </c>
      <c r="X35" s="232"/>
      <c r="Y35" s="232">
        <f>IF(Q35="","",S35)</f>
        <v>2</v>
      </c>
      <c r="Z35" s="232"/>
      <c r="AA35" s="56">
        <f>IF(SUM(C35:N35)=0,0,U35*1000000+W35*1000+Y35)</f>
        <v>-19998</v>
      </c>
      <c r="AB35" s="233">
        <f>IF(AA35=0,"",IF(LARGE(AA$32:AA$35,1)=AA35,1,IF(LARGE(AA$32:AA$35,2)=AA35,2,IF(LARGE(AA$32:AA$35,3)=AA35,3,IF(LARGE(AA$32:AA$35,4)=AA35,4,-1)))))</f>
        <v>4</v>
      </c>
      <c r="AC35" s="233"/>
      <c r="AD35"/>
      <c r="AE35"/>
    </row>
    <row r="36" spans="1:32" ht="20.25" customHeight="1">
      <c r="A36" s="229" t="s">
        <v>96</v>
      </c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50"/>
      <c r="AE36" s="50"/>
      <c r="AF36" s="50"/>
    </row>
  </sheetData>
  <sheetProtection/>
  <mergeCells count="176">
    <mergeCell ref="A36:AC36"/>
    <mergeCell ref="O35:P35"/>
    <mergeCell ref="Q35:R35"/>
    <mergeCell ref="U35:V35"/>
    <mergeCell ref="W35:X35"/>
    <mergeCell ref="Y35:Z35"/>
    <mergeCell ref="AB35:AC35"/>
    <mergeCell ref="O34:P34"/>
    <mergeCell ref="Q34:R34"/>
    <mergeCell ref="U34:V34"/>
    <mergeCell ref="W34:X34"/>
    <mergeCell ref="Y34:Z34"/>
    <mergeCell ref="AB34:AC34"/>
    <mergeCell ref="O33:P33"/>
    <mergeCell ref="Q33:R33"/>
    <mergeCell ref="U33:V33"/>
    <mergeCell ref="W33:X33"/>
    <mergeCell ref="Y33:Z33"/>
    <mergeCell ref="AB33:AC33"/>
    <mergeCell ref="O32:P32"/>
    <mergeCell ref="Q32:R32"/>
    <mergeCell ref="U32:V32"/>
    <mergeCell ref="W32:X32"/>
    <mergeCell ref="Y32:Z32"/>
    <mergeCell ref="AB32:AC32"/>
    <mergeCell ref="W30:X31"/>
    <mergeCell ref="Y30:Z31"/>
    <mergeCell ref="AB30:AC31"/>
    <mergeCell ref="C31:D31"/>
    <mergeCell ref="F31:G31"/>
    <mergeCell ref="I31:J31"/>
    <mergeCell ref="L31:M31"/>
    <mergeCell ref="A29:AC29"/>
    <mergeCell ref="A30:B31"/>
    <mergeCell ref="C30:D30"/>
    <mergeCell ref="F30:G30"/>
    <mergeCell ref="I30:J30"/>
    <mergeCell ref="L30:M30"/>
    <mergeCell ref="O30:P31"/>
    <mergeCell ref="Q30:R31"/>
    <mergeCell ref="S30:T31"/>
    <mergeCell ref="U30:V31"/>
    <mergeCell ref="O28:P28"/>
    <mergeCell ref="Q28:R28"/>
    <mergeCell ref="U28:V28"/>
    <mergeCell ref="W28:X28"/>
    <mergeCell ref="Y28:Z28"/>
    <mergeCell ref="AB28:AC28"/>
    <mergeCell ref="O27:P27"/>
    <mergeCell ref="Q27:R27"/>
    <mergeCell ref="U27:V27"/>
    <mergeCell ref="W27:X27"/>
    <mergeCell ref="Y27:Z27"/>
    <mergeCell ref="AB27:AC27"/>
    <mergeCell ref="O26:P26"/>
    <mergeCell ref="Q26:R26"/>
    <mergeCell ref="U26:V26"/>
    <mergeCell ref="W26:X26"/>
    <mergeCell ref="Y26:Z26"/>
    <mergeCell ref="AB26:AC26"/>
    <mergeCell ref="O25:P25"/>
    <mergeCell ref="Q25:R25"/>
    <mergeCell ref="U25:V25"/>
    <mergeCell ref="W25:X25"/>
    <mergeCell ref="Y25:Z25"/>
    <mergeCell ref="AB25:AC25"/>
    <mergeCell ref="Q23:R24"/>
    <mergeCell ref="S23:T24"/>
    <mergeCell ref="U23:V24"/>
    <mergeCell ref="W23:X24"/>
    <mergeCell ref="Y23:Z24"/>
    <mergeCell ref="AB23:AC24"/>
    <mergeCell ref="A23:B24"/>
    <mergeCell ref="C23:D23"/>
    <mergeCell ref="F23:G23"/>
    <mergeCell ref="I23:J23"/>
    <mergeCell ref="L23:M23"/>
    <mergeCell ref="O23:P24"/>
    <mergeCell ref="C24:D24"/>
    <mergeCell ref="F24:G24"/>
    <mergeCell ref="I24:J24"/>
    <mergeCell ref="L24:M24"/>
    <mergeCell ref="O21:P21"/>
    <mergeCell ref="Q21:R21"/>
    <mergeCell ref="U21:V21"/>
    <mergeCell ref="W21:X21"/>
    <mergeCell ref="Y21:Z21"/>
    <mergeCell ref="AB21:AC21"/>
    <mergeCell ref="O20:P20"/>
    <mergeCell ref="Q20:R20"/>
    <mergeCell ref="U20:V20"/>
    <mergeCell ref="W20:X20"/>
    <mergeCell ref="Y20:Z20"/>
    <mergeCell ref="AB20:AC20"/>
    <mergeCell ref="O19:P19"/>
    <mergeCell ref="Q19:R19"/>
    <mergeCell ref="U19:V19"/>
    <mergeCell ref="W19:X19"/>
    <mergeCell ref="Y19:Z19"/>
    <mergeCell ref="AB19:AC19"/>
    <mergeCell ref="O18:P18"/>
    <mergeCell ref="Q18:R18"/>
    <mergeCell ref="U18:V18"/>
    <mergeCell ref="W18:X18"/>
    <mergeCell ref="Y18:Z18"/>
    <mergeCell ref="AB18:AC18"/>
    <mergeCell ref="Q16:R17"/>
    <mergeCell ref="S16:T17"/>
    <mergeCell ref="U16:V17"/>
    <mergeCell ref="W16:X17"/>
    <mergeCell ref="Y16:Z17"/>
    <mergeCell ref="AB16:AC17"/>
    <mergeCell ref="A16:B17"/>
    <mergeCell ref="C16:D16"/>
    <mergeCell ref="F16:G16"/>
    <mergeCell ref="I16:J16"/>
    <mergeCell ref="L16:M16"/>
    <mergeCell ref="O16:P17"/>
    <mergeCell ref="C17:D17"/>
    <mergeCell ref="F17:G17"/>
    <mergeCell ref="I17:J17"/>
    <mergeCell ref="L17:M17"/>
    <mergeCell ref="O14:P14"/>
    <mergeCell ref="Q14:R14"/>
    <mergeCell ref="U14:V14"/>
    <mergeCell ref="W14:X14"/>
    <mergeCell ref="Y14:Z14"/>
    <mergeCell ref="AB14:AC14"/>
    <mergeCell ref="O13:P13"/>
    <mergeCell ref="Q13:R13"/>
    <mergeCell ref="U13:V13"/>
    <mergeCell ref="W13:X13"/>
    <mergeCell ref="Y13:Z13"/>
    <mergeCell ref="AB13:AC13"/>
    <mergeCell ref="O12:P12"/>
    <mergeCell ref="Q12:R12"/>
    <mergeCell ref="U12:V12"/>
    <mergeCell ref="W12:X12"/>
    <mergeCell ref="Y12:Z12"/>
    <mergeCell ref="AB12:AC12"/>
    <mergeCell ref="O11:P11"/>
    <mergeCell ref="Q11:R11"/>
    <mergeCell ref="U11:V11"/>
    <mergeCell ref="W11:X11"/>
    <mergeCell ref="Y11:Z11"/>
    <mergeCell ref="AB11:AC11"/>
    <mergeCell ref="U9:V10"/>
    <mergeCell ref="W9:X10"/>
    <mergeCell ref="Y9:Z10"/>
    <mergeCell ref="AB9:AC10"/>
    <mergeCell ref="C10:D10"/>
    <mergeCell ref="F10:G10"/>
    <mergeCell ref="I10:J10"/>
    <mergeCell ref="L10:M10"/>
    <mergeCell ref="A7:E7"/>
    <mergeCell ref="F7:AC7"/>
    <mergeCell ref="A9:B10"/>
    <mergeCell ref="C9:D9"/>
    <mergeCell ref="F9:G9"/>
    <mergeCell ref="I9:J9"/>
    <mergeCell ref="L9:M9"/>
    <mergeCell ref="O9:P10"/>
    <mergeCell ref="Q9:R10"/>
    <mergeCell ref="S9:T10"/>
    <mergeCell ref="A4:E4"/>
    <mergeCell ref="F4:AC4"/>
    <mergeCell ref="A5:E5"/>
    <mergeCell ref="F5:AC5"/>
    <mergeCell ref="A6:E6"/>
    <mergeCell ref="F6:AC6"/>
    <mergeCell ref="A1:E1"/>
    <mergeCell ref="F1:AC1"/>
    <mergeCell ref="A2:E2"/>
    <mergeCell ref="F2:AC2"/>
    <mergeCell ref="A3:E3"/>
    <mergeCell ref="F3:AC3"/>
  </mergeCells>
  <printOptions/>
  <pageMargins left="0.35433070866141736" right="0.3937007874015748" top="0.3937007874015748" bottom="0.2362204724409449" header="0.31496062992125984" footer="0.1968503937007874"/>
  <pageSetup fitToHeight="0" fitToWidth="1" horizontalDpi="600" verticalDpi="600" orientation="landscape" paperSize="9" r:id="rId1"/>
  <rowBreaks count="1" manualBreakCount="1">
    <brk id="2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CW88"/>
  <sheetViews>
    <sheetView zoomScalePageLayoutView="0" workbookViewId="0" topLeftCell="A28">
      <selection activeCell="BO59" sqref="BO59"/>
    </sheetView>
  </sheetViews>
  <sheetFormatPr defaultColWidth="9.140625" defaultRowHeight="3.75" customHeight="1"/>
  <cols>
    <col min="1" max="1" width="1.7109375" style="104" customWidth="1"/>
    <col min="2" max="7" width="1.7109375" style="11" customWidth="1"/>
    <col min="8" max="8" width="4.8515625" style="11" customWidth="1"/>
    <col min="9" max="13" width="1.7109375" style="11" customWidth="1"/>
    <col min="14" max="14" width="2.57421875" style="11" customWidth="1"/>
    <col min="15" max="17" width="1.7109375" style="11" customWidth="1"/>
    <col min="18" max="18" width="3.8515625" style="11" customWidth="1"/>
    <col min="19" max="20" width="1.7109375" style="11" customWidth="1"/>
    <col min="21" max="21" width="2.8515625" style="104" customWidth="1"/>
    <col min="22" max="24" width="1.7109375" style="11" customWidth="1"/>
    <col min="25" max="25" width="10.57421875" style="11" customWidth="1"/>
    <col min="26" max="38" width="1.7109375" style="11" customWidth="1"/>
    <col min="39" max="39" width="1.7109375" style="104" customWidth="1"/>
    <col min="40" max="40" width="9.7109375" style="11" customWidth="1"/>
    <col min="41" max="159" width="1.7109375" style="11" customWidth="1"/>
    <col min="160" max="16384" width="9.140625" style="11" customWidth="1"/>
  </cols>
  <sheetData>
    <row r="1" spans="8:86" ht="3.75" customHeight="1"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108"/>
      <c r="V1" s="40"/>
      <c r="W1" s="40"/>
      <c r="X1" s="40"/>
      <c r="Y1" s="40"/>
      <c r="Z1" s="40"/>
      <c r="AA1" s="40"/>
      <c r="AB1" s="40"/>
      <c r="AC1" s="40"/>
      <c r="AD1" s="44"/>
      <c r="AE1" s="40"/>
      <c r="AF1" s="40"/>
      <c r="AG1" s="40"/>
      <c r="AH1" s="40"/>
      <c r="AI1" s="40"/>
      <c r="AJ1" s="40"/>
      <c r="AK1" s="40"/>
      <c r="AL1" s="40"/>
      <c r="AM1" s="108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</row>
    <row r="2" spans="8:86" ht="3.75" customHeight="1"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108"/>
      <c r="V2" s="40"/>
      <c r="W2" s="40"/>
      <c r="X2" s="40"/>
      <c r="Y2" s="40"/>
      <c r="Z2" s="40"/>
      <c r="AA2" s="40"/>
      <c r="AB2" s="40"/>
      <c r="AC2" s="40"/>
      <c r="AD2" s="44"/>
      <c r="AE2" s="40"/>
      <c r="AF2" s="40"/>
      <c r="AG2" s="40"/>
      <c r="AH2" s="40"/>
      <c r="AI2" s="40"/>
      <c r="AJ2" s="40"/>
      <c r="AK2" s="40"/>
      <c r="AL2" s="40"/>
      <c r="AM2" s="108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</row>
    <row r="3" spans="2:86" ht="3.75" customHeight="1">
      <c r="B3" s="256" t="s">
        <v>39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97" t="s">
        <v>197</v>
      </c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7"/>
      <c r="AJ3" s="297"/>
      <c r="AK3" s="297"/>
      <c r="AL3" s="297"/>
      <c r="AM3" s="297"/>
      <c r="AN3" s="297"/>
      <c r="AO3" s="297"/>
      <c r="AP3" s="297"/>
      <c r="AQ3" s="297"/>
      <c r="AR3" s="297"/>
      <c r="AS3" s="297"/>
      <c r="AT3" s="297"/>
      <c r="AU3" s="297"/>
      <c r="AV3" s="297"/>
      <c r="AW3" s="297"/>
      <c r="AX3" s="297"/>
      <c r="AY3" s="297"/>
      <c r="AZ3" s="297"/>
      <c r="BA3" s="297"/>
      <c r="BB3" s="297"/>
      <c r="BC3" s="297"/>
      <c r="BD3" s="297"/>
      <c r="BE3" s="297"/>
      <c r="BF3" s="297"/>
      <c r="BG3" s="297"/>
      <c r="BH3" s="297"/>
      <c r="BI3" s="297"/>
      <c r="BJ3" s="297"/>
      <c r="BK3" s="297"/>
      <c r="BL3" s="297"/>
      <c r="BM3" s="298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</row>
    <row r="4" spans="2:86" ht="3.75" customHeight="1"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  <c r="AU4" s="299"/>
      <c r="AV4" s="299"/>
      <c r="AW4" s="299"/>
      <c r="AX4" s="299"/>
      <c r="AY4" s="299"/>
      <c r="AZ4" s="299"/>
      <c r="BA4" s="299"/>
      <c r="BB4" s="299"/>
      <c r="BC4" s="299"/>
      <c r="BD4" s="299"/>
      <c r="BE4" s="299"/>
      <c r="BF4" s="299"/>
      <c r="BG4" s="299"/>
      <c r="BH4" s="299"/>
      <c r="BI4" s="299"/>
      <c r="BJ4" s="299"/>
      <c r="BK4" s="299"/>
      <c r="BL4" s="299"/>
      <c r="BM4" s="30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</row>
    <row r="5" spans="2:86" ht="3.75" customHeight="1"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99"/>
      <c r="AQ5" s="299"/>
      <c r="AR5" s="299"/>
      <c r="AS5" s="299"/>
      <c r="AT5" s="299"/>
      <c r="AU5" s="299"/>
      <c r="AV5" s="299"/>
      <c r="AW5" s="299"/>
      <c r="AX5" s="299"/>
      <c r="AY5" s="299"/>
      <c r="AZ5" s="299"/>
      <c r="BA5" s="299"/>
      <c r="BB5" s="299"/>
      <c r="BC5" s="299"/>
      <c r="BD5" s="299"/>
      <c r="BE5" s="299"/>
      <c r="BF5" s="299"/>
      <c r="BG5" s="299"/>
      <c r="BH5" s="299"/>
      <c r="BI5" s="299"/>
      <c r="BJ5" s="299"/>
      <c r="BK5" s="299"/>
      <c r="BL5" s="299"/>
      <c r="BM5" s="30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</row>
    <row r="6" spans="2:86" ht="3.75" customHeight="1"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1"/>
      <c r="AJ6" s="301"/>
      <c r="AK6" s="301"/>
      <c r="AL6" s="301"/>
      <c r="AM6" s="301"/>
      <c r="AN6" s="301"/>
      <c r="AO6" s="301"/>
      <c r="AP6" s="301"/>
      <c r="AQ6" s="301"/>
      <c r="AR6" s="301"/>
      <c r="AS6" s="301"/>
      <c r="AT6" s="301"/>
      <c r="AU6" s="301"/>
      <c r="AV6" s="301"/>
      <c r="AW6" s="301"/>
      <c r="AX6" s="301"/>
      <c r="AY6" s="301"/>
      <c r="AZ6" s="301"/>
      <c r="BA6" s="301"/>
      <c r="BB6" s="301"/>
      <c r="BC6" s="301"/>
      <c r="BD6" s="301"/>
      <c r="BE6" s="301"/>
      <c r="BF6" s="301"/>
      <c r="BG6" s="301"/>
      <c r="BH6" s="301"/>
      <c r="BI6" s="301"/>
      <c r="BJ6" s="301"/>
      <c r="BK6" s="301"/>
      <c r="BL6" s="301"/>
      <c r="BM6" s="302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</row>
    <row r="7" spans="8:86" ht="3.75" customHeight="1">
      <c r="H7" s="40"/>
      <c r="I7" s="40"/>
      <c r="J7" s="40"/>
      <c r="K7" s="40"/>
      <c r="L7" s="40"/>
      <c r="M7" s="40"/>
      <c r="N7" s="40"/>
      <c r="O7" s="40"/>
      <c r="P7" s="40"/>
      <c r="Q7" s="19"/>
      <c r="R7" s="19"/>
      <c r="S7" s="19"/>
      <c r="T7" s="19"/>
      <c r="U7" s="109"/>
      <c r="V7" s="19"/>
      <c r="W7" s="19"/>
      <c r="X7" s="19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116"/>
      <c r="AN7" s="43"/>
      <c r="AO7" s="43"/>
      <c r="AP7" s="43"/>
      <c r="AQ7" s="43"/>
      <c r="AR7" s="43"/>
      <c r="AS7" s="43"/>
      <c r="AT7" s="43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</row>
    <row r="8" spans="26:101" ht="3.75" customHeight="1"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BM8" s="40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19"/>
      <c r="CH8" s="19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12"/>
      <c r="CT8" s="12"/>
      <c r="CU8" s="12"/>
      <c r="CV8" s="12"/>
      <c r="CW8" s="12"/>
    </row>
    <row r="9" spans="7:101" ht="3.75" customHeight="1"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N9" s="281" t="s">
        <v>198</v>
      </c>
      <c r="AO9" s="281"/>
      <c r="AP9" s="281"/>
      <c r="AQ9" s="281"/>
      <c r="AR9" s="281"/>
      <c r="AS9" s="281"/>
      <c r="AT9" s="281"/>
      <c r="AU9" s="281"/>
      <c r="AV9" s="281"/>
      <c r="AW9" s="281"/>
      <c r="AX9" s="281"/>
      <c r="AY9" s="281"/>
      <c r="AZ9" s="14"/>
      <c r="BA9" s="14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19"/>
      <c r="CH9" s="19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12"/>
      <c r="CT9" s="12"/>
      <c r="CU9" s="12"/>
      <c r="CV9" s="12"/>
      <c r="CW9" s="12"/>
    </row>
    <row r="10" spans="7:101" ht="3.75" customHeight="1"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N10" s="281"/>
      <c r="AO10" s="281"/>
      <c r="AP10" s="281"/>
      <c r="AQ10" s="281"/>
      <c r="AR10" s="281"/>
      <c r="AS10" s="281"/>
      <c r="AT10" s="281"/>
      <c r="AU10" s="281"/>
      <c r="AV10" s="281"/>
      <c r="AW10" s="281"/>
      <c r="AX10" s="281"/>
      <c r="AY10" s="281"/>
      <c r="AZ10" s="14"/>
      <c r="BA10" s="14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19"/>
      <c r="CH10" s="19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12"/>
      <c r="CT10" s="12"/>
      <c r="CU10" s="12"/>
      <c r="CV10" s="12"/>
      <c r="CW10" s="12"/>
    </row>
    <row r="11" spans="7:101" ht="3.75" customHeight="1"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N11" s="281"/>
      <c r="AO11" s="281"/>
      <c r="AP11" s="281"/>
      <c r="AQ11" s="281"/>
      <c r="AR11" s="281"/>
      <c r="AS11" s="281"/>
      <c r="AT11" s="281"/>
      <c r="AU11" s="281"/>
      <c r="AV11" s="281"/>
      <c r="AW11" s="281"/>
      <c r="AX11" s="281"/>
      <c r="AY11" s="281"/>
      <c r="AZ11" s="14"/>
      <c r="BA11" s="14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19"/>
      <c r="CH11" s="19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12"/>
      <c r="CT11" s="12"/>
      <c r="CU11" s="12"/>
      <c r="CV11" s="12"/>
      <c r="CW11" s="12"/>
    </row>
    <row r="12" spans="7:101" ht="3.75" customHeight="1"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N12" s="281"/>
      <c r="AO12" s="281"/>
      <c r="AP12" s="281"/>
      <c r="AQ12" s="281"/>
      <c r="AR12" s="281"/>
      <c r="AS12" s="281"/>
      <c r="AT12" s="281"/>
      <c r="AU12" s="281"/>
      <c r="AV12" s="281"/>
      <c r="AW12" s="281"/>
      <c r="AX12" s="281"/>
      <c r="AY12" s="281"/>
      <c r="AZ12" s="14"/>
      <c r="BA12" s="14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12"/>
      <c r="CT12" s="12"/>
      <c r="CU12" s="12"/>
      <c r="CV12" s="12"/>
      <c r="CW12" s="12"/>
    </row>
    <row r="13" spans="7:101" ht="3.75" customHeight="1"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V13" s="14"/>
      <c r="W13" s="14"/>
      <c r="X13" s="14"/>
      <c r="Y13" s="14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N13" s="281"/>
      <c r="AO13" s="281"/>
      <c r="AP13" s="281"/>
      <c r="AQ13" s="281"/>
      <c r="AR13" s="281"/>
      <c r="AS13" s="281"/>
      <c r="AT13" s="281"/>
      <c r="AU13" s="281"/>
      <c r="AV13" s="281"/>
      <c r="AW13" s="281"/>
      <c r="AX13" s="281"/>
      <c r="AY13" s="281"/>
      <c r="AZ13" s="14"/>
      <c r="BA13" s="14"/>
      <c r="BB13" s="303" t="s">
        <v>11</v>
      </c>
      <c r="BC13" s="303"/>
      <c r="BD13" s="286" t="str">
        <f>AO51</f>
        <v>Andrejčík Samuel SVK</v>
      </c>
      <c r="BE13" s="287"/>
      <c r="BF13" s="287"/>
      <c r="BG13" s="287"/>
      <c r="BH13" s="287"/>
      <c r="BI13" s="287"/>
      <c r="BJ13" s="287"/>
      <c r="BK13" s="287"/>
      <c r="BL13" s="287"/>
      <c r="BM13" s="288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12"/>
      <c r="CT13" s="12"/>
      <c r="CU13" s="12"/>
      <c r="CV13" s="12"/>
      <c r="CW13" s="12"/>
    </row>
    <row r="14" spans="7:101" ht="15" customHeight="1"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V14" s="14"/>
      <c r="W14" s="14"/>
      <c r="X14" s="14"/>
      <c r="Y14" s="14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N14" s="281"/>
      <c r="AO14" s="281"/>
      <c r="AP14" s="281"/>
      <c r="AQ14" s="281"/>
      <c r="AR14" s="281"/>
      <c r="AS14" s="281"/>
      <c r="AT14" s="281"/>
      <c r="AU14" s="281"/>
      <c r="AV14" s="281"/>
      <c r="AW14" s="281"/>
      <c r="AX14" s="281"/>
      <c r="AY14" s="281"/>
      <c r="AZ14" s="14"/>
      <c r="BA14" s="14"/>
      <c r="BB14" s="303"/>
      <c r="BC14" s="303"/>
      <c r="BD14" s="289"/>
      <c r="BE14" s="263"/>
      <c r="BF14" s="263"/>
      <c r="BG14" s="263"/>
      <c r="BH14" s="263"/>
      <c r="BI14" s="263"/>
      <c r="BJ14" s="263"/>
      <c r="BK14" s="263"/>
      <c r="BL14" s="263"/>
      <c r="BM14" s="26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12"/>
      <c r="CT14" s="12"/>
      <c r="CU14" s="12"/>
      <c r="CV14" s="12"/>
      <c r="CW14" s="12"/>
    </row>
    <row r="15" spans="7:101" ht="3.75" customHeight="1"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V15" s="14"/>
      <c r="W15" s="14"/>
      <c r="X15" s="14"/>
      <c r="Y15" s="14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N15" s="281"/>
      <c r="AO15" s="281"/>
      <c r="AP15" s="281"/>
      <c r="AQ15" s="281"/>
      <c r="AR15" s="281"/>
      <c r="AS15" s="281"/>
      <c r="AT15" s="281"/>
      <c r="AU15" s="281"/>
      <c r="AV15" s="281"/>
      <c r="AW15" s="281"/>
      <c r="AX15" s="281"/>
      <c r="AY15" s="281"/>
      <c r="AZ15" s="14"/>
      <c r="BA15" s="14"/>
      <c r="BB15" s="303"/>
      <c r="BC15" s="303"/>
      <c r="BD15" s="289"/>
      <c r="BE15" s="263"/>
      <c r="BF15" s="263"/>
      <c r="BG15" s="263"/>
      <c r="BH15" s="263"/>
      <c r="BI15" s="263"/>
      <c r="BJ15" s="263"/>
      <c r="BK15" s="263"/>
      <c r="BL15" s="263"/>
      <c r="BM15" s="26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12"/>
      <c r="CT15" s="12"/>
      <c r="CU15" s="12"/>
      <c r="CV15" s="12"/>
      <c r="CW15" s="12"/>
    </row>
    <row r="16" spans="7:101" ht="3.75" customHeight="1"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V16" s="14"/>
      <c r="W16" s="14"/>
      <c r="X16" s="14"/>
      <c r="Y16" s="14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N16" s="281"/>
      <c r="AO16" s="281"/>
      <c r="AP16" s="281"/>
      <c r="AQ16" s="281"/>
      <c r="AR16" s="281"/>
      <c r="AS16" s="281"/>
      <c r="AT16" s="281"/>
      <c r="AU16" s="281"/>
      <c r="AV16" s="281"/>
      <c r="AW16" s="281"/>
      <c r="AX16" s="281"/>
      <c r="AY16" s="281"/>
      <c r="AZ16" s="14"/>
      <c r="BA16" s="14"/>
      <c r="BB16" s="303"/>
      <c r="BC16" s="303"/>
      <c r="BD16" s="290"/>
      <c r="BE16" s="291"/>
      <c r="BF16" s="291"/>
      <c r="BG16" s="291"/>
      <c r="BH16" s="291"/>
      <c r="BI16" s="291"/>
      <c r="BJ16" s="291"/>
      <c r="BK16" s="291"/>
      <c r="BL16" s="291"/>
      <c r="BM16" s="292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2"/>
      <c r="CT16" s="12"/>
      <c r="CU16" s="12"/>
      <c r="CV16" s="12"/>
      <c r="CW16" s="12"/>
    </row>
    <row r="17" spans="7:101" ht="15.75" customHeight="1"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V17" s="14"/>
      <c r="W17" s="14"/>
      <c r="X17" s="14"/>
      <c r="Y17" s="14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N17" s="281"/>
      <c r="AO17" s="281"/>
      <c r="AP17" s="281"/>
      <c r="AQ17" s="281"/>
      <c r="AR17" s="281"/>
      <c r="AS17" s="281"/>
      <c r="AT17" s="281"/>
      <c r="AU17" s="281"/>
      <c r="AV17" s="281"/>
      <c r="AW17" s="281"/>
      <c r="AX17" s="281"/>
      <c r="AY17" s="281"/>
      <c r="AZ17" s="14"/>
      <c r="BA17" s="14"/>
      <c r="BB17" s="15"/>
      <c r="BC17" s="26"/>
      <c r="BD17" s="27"/>
      <c r="BE17" s="27"/>
      <c r="BF17" s="27"/>
      <c r="BG17" s="27"/>
      <c r="BH17" s="27"/>
      <c r="BI17" s="27"/>
      <c r="BJ17" s="27"/>
      <c r="BK17" s="27"/>
      <c r="BL17" s="14"/>
      <c r="BM17" s="14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12"/>
      <c r="CT17" s="12"/>
      <c r="CU17" s="12"/>
      <c r="CV17" s="12"/>
      <c r="CW17" s="12"/>
    </row>
    <row r="18" spans="1:101" ht="3.75" customHeight="1">
      <c r="A18" s="105" t="str">
        <f>B18&amp;" "&amp;I18</f>
        <v>1. A Komar Davor CRO</v>
      </c>
      <c r="B18" s="256" t="s">
        <v>21</v>
      </c>
      <c r="C18" s="256"/>
      <c r="D18" s="256"/>
      <c r="E18" s="256"/>
      <c r="F18" s="256"/>
      <c r="G18" s="256"/>
      <c r="H18" s="256"/>
      <c r="I18" s="305" t="str">
        <f>'BC4'!B11</f>
        <v>Komar Davor CRO</v>
      </c>
      <c r="J18" s="305"/>
      <c r="K18" s="305"/>
      <c r="L18" s="305"/>
      <c r="M18" s="305"/>
      <c r="N18" s="305"/>
      <c r="O18" s="305"/>
      <c r="P18" s="305"/>
      <c r="Q18" s="305"/>
      <c r="R18" s="306"/>
      <c r="S18" s="311">
        <v>11</v>
      </c>
      <c r="T18" s="312"/>
      <c r="U18" s="108"/>
      <c r="V18" s="31"/>
      <c r="W18" s="31"/>
      <c r="X18" s="13"/>
      <c r="Y18" s="13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N18" s="281"/>
      <c r="AO18" s="281"/>
      <c r="AP18" s="281"/>
      <c r="AQ18" s="281"/>
      <c r="AR18" s="281"/>
      <c r="AS18" s="281"/>
      <c r="AT18" s="281"/>
      <c r="AU18" s="281"/>
      <c r="AV18" s="281"/>
      <c r="AW18" s="281"/>
      <c r="AX18" s="281"/>
      <c r="AY18" s="281"/>
      <c r="AZ18" s="14"/>
      <c r="BA18" s="14"/>
      <c r="BB18" s="303" t="s">
        <v>12</v>
      </c>
      <c r="BC18" s="303"/>
      <c r="BD18" s="286" t="str">
        <f>AO27</f>
        <v>Komar Davor CRO</v>
      </c>
      <c r="BE18" s="287"/>
      <c r="BF18" s="287"/>
      <c r="BG18" s="287"/>
      <c r="BH18" s="287"/>
      <c r="BI18" s="287"/>
      <c r="BJ18" s="287"/>
      <c r="BK18" s="287"/>
      <c r="BL18" s="287"/>
      <c r="BM18" s="288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12"/>
      <c r="CT18" s="12"/>
      <c r="CU18" s="12"/>
      <c r="CV18" s="12"/>
      <c r="CW18" s="12"/>
    </row>
    <row r="19" spans="1:101" ht="3.75" customHeight="1">
      <c r="A19" s="105"/>
      <c r="B19" s="256"/>
      <c r="C19" s="256"/>
      <c r="D19" s="256"/>
      <c r="E19" s="256"/>
      <c r="F19" s="256"/>
      <c r="G19" s="256"/>
      <c r="H19" s="256"/>
      <c r="I19" s="307"/>
      <c r="J19" s="307"/>
      <c r="K19" s="307"/>
      <c r="L19" s="307"/>
      <c r="M19" s="307"/>
      <c r="N19" s="307"/>
      <c r="O19" s="307"/>
      <c r="P19" s="307"/>
      <c r="Q19" s="307"/>
      <c r="R19" s="308"/>
      <c r="S19" s="313"/>
      <c r="T19" s="314"/>
      <c r="U19" s="110" t="str">
        <f>V21&amp;" "&amp;Z21</f>
        <v>winner 1/4 final 1 Komar Davor CRO</v>
      </c>
      <c r="V19" s="31"/>
      <c r="W19" s="31"/>
      <c r="X19" s="13"/>
      <c r="Y19" s="13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N19" s="281"/>
      <c r="AO19" s="281"/>
      <c r="AP19" s="281"/>
      <c r="AQ19" s="281"/>
      <c r="AR19" s="281"/>
      <c r="AS19" s="281"/>
      <c r="AT19" s="281"/>
      <c r="AU19" s="281"/>
      <c r="AV19" s="281"/>
      <c r="AW19" s="281"/>
      <c r="AX19" s="281"/>
      <c r="AY19" s="281"/>
      <c r="AZ19" s="14"/>
      <c r="BA19" s="14"/>
      <c r="BB19" s="303"/>
      <c r="BC19" s="303"/>
      <c r="BD19" s="289"/>
      <c r="BE19" s="263"/>
      <c r="BF19" s="263"/>
      <c r="BG19" s="263"/>
      <c r="BH19" s="263"/>
      <c r="BI19" s="263"/>
      <c r="BJ19" s="263"/>
      <c r="BK19" s="263"/>
      <c r="BL19" s="263"/>
      <c r="BM19" s="26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12"/>
      <c r="CT19" s="12"/>
      <c r="CU19" s="12"/>
      <c r="CV19" s="12"/>
      <c r="CW19" s="12"/>
    </row>
    <row r="20" spans="1:101" ht="3.75" customHeight="1">
      <c r="A20" s="105"/>
      <c r="B20" s="256"/>
      <c r="C20" s="256"/>
      <c r="D20" s="256"/>
      <c r="E20" s="256"/>
      <c r="F20" s="256"/>
      <c r="G20" s="256"/>
      <c r="H20" s="256"/>
      <c r="I20" s="307"/>
      <c r="J20" s="307"/>
      <c r="K20" s="307"/>
      <c r="L20" s="307"/>
      <c r="M20" s="307"/>
      <c r="N20" s="307"/>
      <c r="O20" s="307"/>
      <c r="P20" s="307"/>
      <c r="Q20" s="307"/>
      <c r="R20" s="308"/>
      <c r="S20" s="313"/>
      <c r="T20" s="314"/>
      <c r="U20" s="317"/>
      <c r="V20" s="31"/>
      <c r="W20" s="31"/>
      <c r="X20" s="15"/>
      <c r="Y20" s="13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8"/>
      <c r="AL20" s="26"/>
      <c r="AM20" s="108"/>
      <c r="AN20" s="281"/>
      <c r="AO20" s="281"/>
      <c r="AP20" s="281"/>
      <c r="AQ20" s="281"/>
      <c r="AR20" s="281"/>
      <c r="AS20" s="281"/>
      <c r="AT20" s="281"/>
      <c r="AU20" s="281"/>
      <c r="AV20" s="281"/>
      <c r="AW20" s="281"/>
      <c r="AX20" s="281"/>
      <c r="AY20" s="281"/>
      <c r="AZ20" s="26"/>
      <c r="BA20" s="14"/>
      <c r="BB20" s="303"/>
      <c r="BC20" s="303"/>
      <c r="BD20" s="289"/>
      <c r="BE20" s="263"/>
      <c r="BF20" s="263"/>
      <c r="BG20" s="263"/>
      <c r="BH20" s="263"/>
      <c r="BI20" s="263"/>
      <c r="BJ20" s="263"/>
      <c r="BK20" s="263"/>
      <c r="BL20" s="263"/>
      <c r="BM20" s="26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12"/>
      <c r="CT20" s="12"/>
      <c r="CU20" s="12"/>
      <c r="CV20" s="12"/>
      <c r="CW20" s="12"/>
    </row>
    <row r="21" spans="1:101" ht="3.75" customHeight="1">
      <c r="A21" s="105"/>
      <c r="B21" s="256"/>
      <c r="C21" s="256"/>
      <c r="D21" s="256"/>
      <c r="E21" s="256"/>
      <c r="F21" s="256"/>
      <c r="G21" s="256"/>
      <c r="H21" s="256"/>
      <c r="I21" s="309"/>
      <c r="J21" s="309"/>
      <c r="K21" s="309"/>
      <c r="L21" s="309"/>
      <c r="M21" s="309"/>
      <c r="N21" s="309"/>
      <c r="O21" s="309"/>
      <c r="P21" s="309"/>
      <c r="Q21" s="309"/>
      <c r="R21" s="310"/>
      <c r="S21" s="315"/>
      <c r="T21" s="316"/>
      <c r="U21" s="318"/>
      <c r="V21" s="275" t="s">
        <v>283</v>
      </c>
      <c r="W21" s="275"/>
      <c r="X21" s="275"/>
      <c r="Y21" s="275"/>
      <c r="Z21" s="286" t="str">
        <f>IF(ISNUMBER(S18),IF(S18&gt;S24,I18,I24),"")</f>
        <v>Komar Davor CRO</v>
      </c>
      <c r="AA21" s="287"/>
      <c r="AB21" s="287"/>
      <c r="AC21" s="287"/>
      <c r="AD21" s="287"/>
      <c r="AE21" s="287"/>
      <c r="AF21" s="287"/>
      <c r="AG21" s="287"/>
      <c r="AH21" s="287"/>
      <c r="AI21" s="288"/>
      <c r="AJ21" s="271">
        <v>6</v>
      </c>
      <c r="AK21" s="271"/>
      <c r="AL21" s="26"/>
      <c r="AM21" s="108"/>
      <c r="AN21" s="281"/>
      <c r="AO21" s="281"/>
      <c r="AP21" s="281"/>
      <c r="AQ21" s="281"/>
      <c r="AR21" s="281"/>
      <c r="AS21" s="281"/>
      <c r="AT21" s="281"/>
      <c r="AU21" s="281"/>
      <c r="AV21" s="281"/>
      <c r="AW21" s="281"/>
      <c r="AX21" s="281"/>
      <c r="AY21" s="281"/>
      <c r="AZ21" s="26"/>
      <c r="BA21" s="14"/>
      <c r="BB21" s="303"/>
      <c r="BC21" s="303"/>
      <c r="BD21" s="290"/>
      <c r="BE21" s="291"/>
      <c r="BF21" s="291"/>
      <c r="BG21" s="291"/>
      <c r="BH21" s="291"/>
      <c r="BI21" s="291"/>
      <c r="BJ21" s="291"/>
      <c r="BK21" s="291"/>
      <c r="BL21" s="291"/>
      <c r="BM21" s="292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2"/>
      <c r="CT21" s="12"/>
      <c r="CU21" s="12"/>
      <c r="CV21" s="12"/>
      <c r="CW21" s="12"/>
    </row>
    <row r="22" spans="1:101" ht="3.75" customHeight="1">
      <c r="A22" s="106"/>
      <c r="B22" s="12"/>
      <c r="C22" s="12"/>
      <c r="D22" s="12"/>
      <c r="E22" s="31"/>
      <c r="F22" s="31"/>
      <c r="G22" s="15"/>
      <c r="H22" s="13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124"/>
      <c r="T22" s="28"/>
      <c r="U22" s="318"/>
      <c r="V22" s="275"/>
      <c r="W22" s="275"/>
      <c r="X22" s="275"/>
      <c r="Y22" s="275"/>
      <c r="Z22" s="289"/>
      <c r="AA22" s="263"/>
      <c r="AB22" s="263"/>
      <c r="AC22" s="263"/>
      <c r="AD22" s="263"/>
      <c r="AE22" s="263"/>
      <c r="AF22" s="263"/>
      <c r="AG22" s="263"/>
      <c r="AH22" s="263"/>
      <c r="AI22" s="269"/>
      <c r="AJ22" s="271"/>
      <c r="AK22" s="271"/>
      <c r="AL22" s="41"/>
      <c r="AM22" s="108"/>
      <c r="AN22" s="281"/>
      <c r="AO22" s="281"/>
      <c r="AP22" s="281"/>
      <c r="AQ22" s="281"/>
      <c r="AR22" s="281"/>
      <c r="AS22" s="281"/>
      <c r="AT22" s="281"/>
      <c r="AU22" s="281"/>
      <c r="AV22" s="281"/>
      <c r="AW22" s="281"/>
      <c r="AX22" s="281"/>
      <c r="AY22" s="281"/>
      <c r="AZ22" s="26"/>
      <c r="BA22" s="14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12"/>
      <c r="CT22" s="12"/>
      <c r="CU22" s="12"/>
      <c r="CV22" s="12"/>
      <c r="CW22" s="12"/>
    </row>
    <row r="23" spans="1:101" ht="15" customHeight="1">
      <c r="A23" s="106"/>
      <c r="B23" s="12"/>
      <c r="C23" s="12"/>
      <c r="D23" s="12"/>
      <c r="E23" s="31"/>
      <c r="F23" s="31"/>
      <c r="G23" s="15"/>
      <c r="H23" s="13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124"/>
      <c r="T23" s="28"/>
      <c r="U23" s="318"/>
      <c r="V23" s="275"/>
      <c r="W23" s="275"/>
      <c r="X23" s="275"/>
      <c r="Y23" s="275"/>
      <c r="Z23" s="289"/>
      <c r="AA23" s="263"/>
      <c r="AB23" s="263"/>
      <c r="AC23" s="263"/>
      <c r="AD23" s="263"/>
      <c r="AE23" s="263"/>
      <c r="AF23" s="263"/>
      <c r="AG23" s="263"/>
      <c r="AH23" s="263"/>
      <c r="AI23" s="269"/>
      <c r="AJ23" s="271"/>
      <c r="AK23" s="271"/>
      <c r="AL23" s="273"/>
      <c r="AM23" s="108"/>
      <c r="AN23" s="281"/>
      <c r="AO23" s="281"/>
      <c r="AP23" s="281"/>
      <c r="AQ23" s="281"/>
      <c r="AR23" s="281"/>
      <c r="AS23" s="281"/>
      <c r="AT23" s="281"/>
      <c r="AU23" s="281"/>
      <c r="AV23" s="281"/>
      <c r="AW23" s="281"/>
      <c r="AX23" s="281"/>
      <c r="AY23" s="281"/>
      <c r="AZ23" s="26"/>
      <c r="BA23" s="14"/>
      <c r="BB23" s="14"/>
      <c r="BC23" s="26"/>
      <c r="BD23" s="27"/>
      <c r="BE23" s="27"/>
      <c r="BF23" s="27"/>
      <c r="BG23" s="27"/>
      <c r="BH23" s="27"/>
      <c r="BI23" s="27"/>
      <c r="BJ23" s="27"/>
      <c r="BK23" s="27"/>
      <c r="BL23" s="14"/>
      <c r="BM23" s="14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12"/>
      <c r="CT23" s="12"/>
      <c r="CU23" s="12"/>
      <c r="CV23" s="12"/>
      <c r="CW23" s="12"/>
    </row>
    <row r="24" spans="1:101" ht="3.75" customHeight="1">
      <c r="A24" s="105" t="str">
        <f>B24&amp;" "&amp;I24</f>
        <v>2. B Walczyk Dominik POL</v>
      </c>
      <c r="B24" s="320" t="s">
        <v>120</v>
      </c>
      <c r="C24" s="321"/>
      <c r="D24" s="321"/>
      <c r="E24" s="321"/>
      <c r="F24" s="321"/>
      <c r="G24" s="321"/>
      <c r="H24" s="322"/>
      <c r="I24" s="305" t="str">
        <f>'BC4'!B21</f>
        <v>Walczyk Dominik POL</v>
      </c>
      <c r="J24" s="305"/>
      <c r="K24" s="305"/>
      <c r="L24" s="305"/>
      <c r="M24" s="305"/>
      <c r="N24" s="305"/>
      <c r="O24" s="305"/>
      <c r="P24" s="305"/>
      <c r="Q24" s="305"/>
      <c r="R24" s="306"/>
      <c r="S24" s="311">
        <v>1</v>
      </c>
      <c r="T24" s="312"/>
      <c r="U24" s="318"/>
      <c r="V24" s="275"/>
      <c r="W24" s="275"/>
      <c r="X24" s="275"/>
      <c r="Y24" s="275"/>
      <c r="Z24" s="290"/>
      <c r="AA24" s="291"/>
      <c r="AB24" s="291"/>
      <c r="AC24" s="291"/>
      <c r="AD24" s="291"/>
      <c r="AE24" s="291"/>
      <c r="AF24" s="291"/>
      <c r="AG24" s="291"/>
      <c r="AH24" s="291"/>
      <c r="AI24" s="292"/>
      <c r="AJ24" s="271"/>
      <c r="AK24" s="271"/>
      <c r="AL24" s="273"/>
      <c r="AM24" s="108"/>
      <c r="AN24" s="281"/>
      <c r="AO24" s="281"/>
      <c r="AP24" s="281"/>
      <c r="AQ24" s="281"/>
      <c r="AR24" s="281"/>
      <c r="AS24" s="281"/>
      <c r="AT24" s="281"/>
      <c r="AU24" s="281"/>
      <c r="AV24" s="281"/>
      <c r="AW24" s="281"/>
      <c r="AX24" s="281"/>
      <c r="AY24" s="281"/>
      <c r="AZ24" s="26"/>
      <c r="BA24" s="14"/>
      <c r="BB24" s="303" t="s">
        <v>13</v>
      </c>
      <c r="BC24" s="303"/>
      <c r="BD24" s="286" t="str">
        <f>Z79</f>
        <v>Hegedűs László HUN</v>
      </c>
      <c r="BE24" s="287"/>
      <c r="BF24" s="287"/>
      <c r="BG24" s="287"/>
      <c r="BH24" s="287"/>
      <c r="BI24" s="287"/>
      <c r="BJ24" s="287"/>
      <c r="BK24" s="287"/>
      <c r="BL24" s="287"/>
      <c r="BM24" s="288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12"/>
      <c r="CT24" s="12"/>
      <c r="CU24" s="12"/>
      <c r="CV24" s="12"/>
      <c r="CW24" s="12"/>
    </row>
    <row r="25" spans="1:101" ht="15" customHeight="1">
      <c r="A25" s="105"/>
      <c r="B25" s="323"/>
      <c r="C25" s="257"/>
      <c r="D25" s="257"/>
      <c r="E25" s="257"/>
      <c r="F25" s="257"/>
      <c r="G25" s="257"/>
      <c r="H25" s="296"/>
      <c r="I25" s="307"/>
      <c r="J25" s="307"/>
      <c r="K25" s="307"/>
      <c r="L25" s="307"/>
      <c r="M25" s="307"/>
      <c r="N25" s="307"/>
      <c r="O25" s="307"/>
      <c r="P25" s="307"/>
      <c r="Q25" s="307"/>
      <c r="R25" s="308"/>
      <c r="S25" s="313"/>
      <c r="T25" s="314"/>
      <c r="U25" s="319"/>
      <c r="V25" s="31"/>
      <c r="W25" s="31"/>
      <c r="X25" s="15"/>
      <c r="Y25" s="13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9"/>
      <c r="AK25" s="28"/>
      <c r="AL25" s="273"/>
      <c r="AM25" s="108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26"/>
      <c r="BA25" s="14"/>
      <c r="BB25" s="303"/>
      <c r="BC25" s="303"/>
      <c r="BD25" s="289"/>
      <c r="BE25" s="263"/>
      <c r="BF25" s="263"/>
      <c r="BG25" s="263"/>
      <c r="BH25" s="263"/>
      <c r="BI25" s="263"/>
      <c r="BJ25" s="263"/>
      <c r="BK25" s="263"/>
      <c r="BL25" s="263"/>
      <c r="BM25" s="26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12"/>
      <c r="CT25" s="12"/>
      <c r="CU25" s="12"/>
      <c r="CV25" s="12"/>
      <c r="CW25" s="12"/>
    </row>
    <row r="26" spans="1:101" ht="3.75" customHeight="1">
      <c r="A26" s="105"/>
      <c r="B26" s="323"/>
      <c r="C26" s="257"/>
      <c r="D26" s="257"/>
      <c r="E26" s="257"/>
      <c r="F26" s="257"/>
      <c r="G26" s="257"/>
      <c r="H26" s="296"/>
      <c r="I26" s="307"/>
      <c r="J26" s="307"/>
      <c r="K26" s="307"/>
      <c r="L26" s="307"/>
      <c r="M26" s="307"/>
      <c r="N26" s="307"/>
      <c r="O26" s="307"/>
      <c r="P26" s="307"/>
      <c r="Q26" s="307"/>
      <c r="R26" s="308"/>
      <c r="S26" s="313"/>
      <c r="T26" s="314"/>
      <c r="U26" s="111"/>
      <c r="V26" s="31"/>
      <c r="W26" s="31"/>
      <c r="X26" s="13"/>
      <c r="Y26" s="13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9"/>
      <c r="AK26" s="28"/>
      <c r="AL26" s="131"/>
      <c r="AM26" s="108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26"/>
      <c r="BA26" s="14"/>
      <c r="BB26" s="303"/>
      <c r="BC26" s="303"/>
      <c r="BD26" s="289"/>
      <c r="BE26" s="263"/>
      <c r="BF26" s="263"/>
      <c r="BG26" s="263"/>
      <c r="BH26" s="263"/>
      <c r="BI26" s="263"/>
      <c r="BJ26" s="263"/>
      <c r="BK26" s="263"/>
      <c r="BL26" s="263"/>
      <c r="BM26" s="26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2"/>
      <c r="CT26" s="12"/>
      <c r="CU26" s="12"/>
      <c r="CV26" s="12"/>
      <c r="CW26" s="12"/>
    </row>
    <row r="27" spans="1:101" ht="3.75" customHeight="1">
      <c r="A27" s="105"/>
      <c r="B27" s="324"/>
      <c r="C27" s="325"/>
      <c r="D27" s="325"/>
      <c r="E27" s="325"/>
      <c r="F27" s="325"/>
      <c r="G27" s="325"/>
      <c r="H27" s="326"/>
      <c r="I27" s="309"/>
      <c r="J27" s="309"/>
      <c r="K27" s="309"/>
      <c r="L27" s="309"/>
      <c r="M27" s="309"/>
      <c r="N27" s="309"/>
      <c r="O27" s="309"/>
      <c r="P27" s="309"/>
      <c r="Q27" s="309"/>
      <c r="R27" s="310"/>
      <c r="S27" s="315"/>
      <c r="T27" s="316"/>
      <c r="U27" s="112"/>
      <c r="V27" s="31"/>
      <c r="W27" s="31"/>
      <c r="X27" s="13"/>
      <c r="Y27" s="13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135"/>
      <c r="AK27" s="136"/>
      <c r="AL27" s="137"/>
      <c r="AM27" s="138"/>
      <c r="AN27" s="256" t="s">
        <v>72</v>
      </c>
      <c r="AO27" s="259" t="str">
        <f>IF(ISNUMBER(AJ21),IF(AJ21&gt;AJ33,Z21,Z33),"")</f>
        <v>Komar Davor CRO</v>
      </c>
      <c r="AP27" s="260"/>
      <c r="AQ27" s="260"/>
      <c r="AR27" s="260"/>
      <c r="AS27" s="260"/>
      <c r="AT27" s="260"/>
      <c r="AU27" s="260"/>
      <c r="AV27" s="260"/>
      <c r="AW27" s="268"/>
      <c r="AX27" s="294">
        <v>2</v>
      </c>
      <c r="AY27" s="294"/>
      <c r="AZ27" s="26"/>
      <c r="BA27" s="14"/>
      <c r="BB27" s="303"/>
      <c r="BC27" s="303"/>
      <c r="BD27" s="290"/>
      <c r="BE27" s="291"/>
      <c r="BF27" s="291"/>
      <c r="BG27" s="291"/>
      <c r="BH27" s="291"/>
      <c r="BI27" s="291"/>
      <c r="BJ27" s="291"/>
      <c r="BK27" s="291"/>
      <c r="BL27" s="291"/>
      <c r="BM27" s="292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12"/>
      <c r="CT27" s="12"/>
      <c r="CU27" s="12"/>
      <c r="CV27" s="12"/>
      <c r="CW27" s="12"/>
    </row>
    <row r="28" spans="1:101" ht="3.75" customHeight="1">
      <c r="A28" s="106"/>
      <c r="B28" s="12"/>
      <c r="C28" s="12"/>
      <c r="D28" s="12"/>
      <c r="E28" s="13"/>
      <c r="F28" s="30"/>
      <c r="G28" s="13"/>
      <c r="H28" s="13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124"/>
      <c r="T28" s="28"/>
      <c r="U28" s="112"/>
      <c r="V28" s="13"/>
      <c r="W28" s="30"/>
      <c r="X28" s="13"/>
      <c r="Y28" s="13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9"/>
      <c r="AK28" s="28"/>
      <c r="AL28" s="131"/>
      <c r="AM28" s="117"/>
      <c r="AN28" s="256"/>
      <c r="AO28" s="262"/>
      <c r="AP28" s="263"/>
      <c r="AQ28" s="263"/>
      <c r="AR28" s="263"/>
      <c r="AS28" s="263"/>
      <c r="AT28" s="263"/>
      <c r="AU28" s="263"/>
      <c r="AV28" s="263"/>
      <c r="AW28" s="269"/>
      <c r="AX28" s="294"/>
      <c r="AY28" s="294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13"/>
      <c r="BN28" s="40"/>
      <c r="BO28" s="18"/>
      <c r="BP28" s="18"/>
      <c r="BQ28" s="18"/>
      <c r="BR28" s="18"/>
      <c r="BS28" s="18"/>
      <c r="BT28" s="18"/>
      <c r="BU28" s="18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12"/>
      <c r="CT28" s="12"/>
      <c r="CU28" s="12"/>
      <c r="CV28" s="12"/>
      <c r="CW28" s="12"/>
    </row>
    <row r="29" spans="1:101" ht="15" customHeight="1">
      <c r="A29" s="106"/>
      <c r="B29" s="12"/>
      <c r="C29" s="12"/>
      <c r="D29" s="12"/>
      <c r="E29" s="31"/>
      <c r="F29" s="31"/>
      <c r="G29" s="13"/>
      <c r="H29" s="13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124"/>
      <c r="T29" s="28"/>
      <c r="U29" s="112"/>
      <c r="V29" s="13"/>
      <c r="W29" s="30"/>
      <c r="X29" s="13"/>
      <c r="Y29" s="13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9"/>
      <c r="AK29" s="28"/>
      <c r="AL29" s="131"/>
      <c r="AM29" s="108"/>
      <c r="AN29" s="256"/>
      <c r="AO29" s="262"/>
      <c r="AP29" s="263"/>
      <c r="AQ29" s="263"/>
      <c r="AR29" s="263"/>
      <c r="AS29" s="263"/>
      <c r="AT29" s="263"/>
      <c r="AU29" s="263"/>
      <c r="AV29" s="263"/>
      <c r="AW29" s="269"/>
      <c r="AX29" s="294"/>
      <c r="AY29" s="294"/>
      <c r="AZ29" s="273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13"/>
      <c r="BM29" s="15"/>
      <c r="BN29" s="24"/>
      <c r="BO29" s="24"/>
      <c r="BP29" s="24"/>
      <c r="BQ29" s="24"/>
      <c r="BR29" s="24"/>
      <c r="BS29" s="24"/>
      <c r="BT29" s="24"/>
      <c r="BU29" s="24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12"/>
      <c r="CT29" s="12"/>
      <c r="CU29" s="12"/>
      <c r="CV29" s="12"/>
      <c r="CW29" s="12"/>
    </row>
    <row r="30" spans="1:101" ht="3.75" customHeight="1">
      <c r="A30" s="105" t="str">
        <f>B30&amp;" "&amp;I30</f>
        <v>2. C Szabó Alexandra HUN</v>
      </c>
      <c r="B30" s="256" t="s">
        <v>122</v>
      </c>
      <c r="C30" s="256"/>
      <c r="D30" s="256"/>
      <c r="E30" s="256"/>
      <c r="F30" s="256"/>
      <c r="G30" s="256"/>
      <c r="H30" s="256"/>
      <c r="I30" s="305" t="str">
        <f>'BC4'!B26</f>
        <v>Szabó Alexandra HUN</v>
      </c>
      <c r="J30" s="305"/>
      <c r="K30" s="305"/>
      <c r="L30" s="305"/>
      <c r="M30" s="305"/>
      <c r="N30" s="305"/>
      <c r="O30" s="305"/>
      <c r="P30" s="305"/>
      <c r="Q30" s="305"/>
      <c r="R30" s="306"/>
      <c r="S30" s="311">
        <v>3</v>
      </c>
      <c r="T30" s="312"/>
      <c r="U30" s="112"/>
      <c r="V30" s="31"/>
      <c r="W30" s="31"/>
      <c r="X30" s="13"/>
      <c r="Y30" s="13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9"/>
      <c r="AK30" s="28"/>
      <c r="AL30" s="131"/>
      <c r="AM30" s="108"/>
      <c r="AN30" s="256"/>
      <c r="AO30" s="265"/>
      <c r="AP30" s="266"/>
      <c r="AQ30" s="266"/>
      <c r="AR30" s="266"/>
      <c r="AS30" s="266"/>
      <c r="AT30" s="266"/>
      <c r="AU30" s="266"/>
      <c r="AV30" s="266"/>
      <c r="AW30" s="270"/>
      <c r="AX30" s="294"/>
      <c r="AY30" s="294"/>
      <c r="AZ30" s="273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13"/>
      <c r="BM30" s="15"/>
      <c r="BN30" s="24"/>
      <c r="BO30" s="24"/>
      <c r="BP30" s="24"/>
      <c r="BQ30" s="24"/>
      <c r="BR30" s="24"/>
      <c r="BS30" s="24"/>
      <c r="BT30" s="24"/>
      <c r="BU30" s="24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12"/>
      <c r="CT30" s="12"/>
      <c r="CU30" s="12"/>
      <c r="CV30" s="12"/>
      <c r="CW30" s="12"/>
    </row>
    <row r="31" spans="1:101" ht="3.75" customHeight="1">
      <c r="A31" s="105"/>
      <c r="B31" s="256"/>
      <c r="C31" s="256"/>
      <c r="D31" s="256"/>
      <c r="E31" s="256"/>
      <c r="F31" s="256"/>
      <c r="G31" s="256"/>
      <c r="H31" s="256"/>
      <c r="I31" s="307"/>
      <c r="J31" s="307"/>
      <c r="K31" s="307"/>
      <c r="L31" s="307"/>
      <c r="M31" s="307"/>
      <c r="N31" s="307"/>
      <c r="O31" s="307"/>
      <c r="P31" s="307"/>
      <c r="Q31" s="307"/>
      <c r="R31" s="308"/>
      <c r="S31" s="313"/>
      <c r="T31" s="314"/>
      <c r="U31" s="110" t="str">
        <f>V33&amp;" "&amp;Z33</f>
        <v>winner 1/4 final 2 Kaas Ondřej CZE</v>
      </c>
      <c r="V31" s="31"/>
      <c r="W31" s="31"/>
      <c r="X31" s="13"/>
      <c r="Y31" s="13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9"/>
      <c r="AK31" s="28"/>
      <c r="AL31" s="131"/>
      <c r="AM31" s="108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36"/>
      <c r="AY31" s="35"/>
      <c r="AZ31" s="273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13"/>
      <c r="BM31" s="15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3"/>
      <c r="CF31" s="23"/>
      <c r="CG31" s="19"/>
      <c r="CH31" s="19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2"/>
      <c r="CT31" s="12"/>
      <c r="CU31" s="12"/>
      <c r="CV31" s="12"/>
      <c r="CW31" s="12"/>
    </row>
    <row r="32" spans="1:101" ht="3.75" customHeight="1">
      <c r="A32" s="105"/>
      <c r="B32" s="256"/>
      <c r="C32" s="256"/>
      <c r="D32" s="256"/>
      <c r="E32" s="256"/>
      <c r="F32" s="256"/>
      <c r="G32" s="256"/>
      <c r="H32" s="256"/>
      <c r="I32" s="307"/>
      <c r="J32" s="307"/>
      <c r="K32" s="307"/>
      <c r="L32" s="307"/>
      <c r="M32" s="307"/>
      <c r="N32" s="307"/>
      <c r="O32" s="307"/>
      <c r="P32" s="307"/>
      <c r="Q32" s="307"/>
      <c r="R32" s="308"/>
      <c r="S32" s="313"/>
      <c r="T32" s="314"/>
      <c r="U32" s="317"/>
      <c r="V32" s="31"/>
      <c r="W32" s="31"/>
      <c r="X32" s="15"/>
      <c r="Y32" s="13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9"/>
      <c r="AK32" s="28"/>
      <c r="AL32" s="258"/>
      <c r="AM32" s="108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36"/>
      <c r="AY32" s="35"/>
      <c r="AZ32" s="131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13"/>
      <c r="BM32" s="13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3"/>
      <c r="CF32" s="23"/>
      <c r="CG32" s="19"/>
      <c r="CH32" s="19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2"/>
      <c r="CT32" s="12"/>
      <c r="CU32" s="12"/>
      <c r="CV32" s="12"/>
      <c r="CW32" s="12"/>
    </row>
    <row r="33" spans="1:101" ht="3.75" customHeight="1">
      <c r="A33" s="105"/>
      <c r="B33" s="256"/>
      <c r="C33" s="256"/>
      <c r="D33" s="256"/>
      <c r="E33" s="256"/>
      <c r="F33" s="256"/>
      <c r="G33" s="256"/>
      <c r="H33" s="256"/>
      <c r="I33" s="309"/>
      <c r="J33" s="309"/>
      <c r="K33" s="309"/>
      <c r="L33" s="309"/>
      <c r="M33" s="309"/>
      <c r="N33" s="309"/>
      <c r="O33" s="309"/>
      <c r="P33" s="309"/>
      <c r="Q33" s="309"/>
      <c r="R33" s="310"/>
      <c r="S33" s="315"/>
      <c r="T33" s="316"/>
      <c r="U33" s="318"/>
      <c r="V33" s="275" t="s">
        <v>284</v>
      </c>
      <c r="W33" s="275"/>
      <c r="X33" s="275"/>
      <c r="Y33" s="275"/>
      <c r="Z33" s="286" t="str">
        <f>IF(ISNUMBER(S30),IF(S30&gt;S36,I30,I36),"")</f>
        <v>Kaas Ondřej CZE</v>
      </c>
      <c r="AA33" s="287"/>
      <c r="AB33" s="287"/>
      <c r="AC33" s="287"/>
      <c r="AD33" s="287"/>
      <c r="AE33" s="287"/>
      <c r="AF33" s="287"/>
      <c r="AG33" s="287"/>
      <c r="AH33" s="287"/>
      <c r="AI33" s="288"/>
      <c r="AJ33" s="327">
        <v>2</v>
      </c>
      <c r="AK33" s="327"/>
      <c r="AL33" s="258"/>
      <c r="AM33" s="108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39"/>
      <c r="AY33" s="39"/>
      <c r="AZ33" s="131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13"/>
      <c r="BN33" s="19"/>
      <c r="BO33" s="18"/>
      <c r="BP33" s="18"/>
      <c r="BQ33" s="18"/>
      <c r="BR33" s="18"/>
      <c r="BS33" s="18"/>
      <c r="BT33" s="18"/>
      <c r="BU33" s="18"/>
      <c r="BV33" s="24"/>
      <c r="BW33" s="24"/>
      <c r="BX33" s="24"/>
      <c r="BY33" s="24"/>
      <c r="BZ33" s="24"/>
      <c r="CA33" s="24"/>
      <c r="CB33" s="24"/>
      <c r="CC33" s="24"/>
      <c r="CD33" s="24"/>
      <c r="CE33" s="23"/>
      <c r="CF33" s="23"/>
      <c r="CG33" s="24"/>
      <c r="CH33" s="19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2"/>
      <c r="CT33" s="12"/>
      <c r="CU33" s="12"/>
      <c r="CV33" s="12"/>
      <c r="CW33" s="12"/>
    </row>
    <row r="34" spans="1:101" ht="12" customHeight="1">
      <c r="A34" s="106"/>
      <c r="B34" s="12"/>
      <c r="C34" s="12"/>
      <c r="D34" s="12"/>
      <c r="E34" s="31"/>
      <c r="F34" s="31"/>
      <c r="G34" s="15"/>
      <c r="H34" s="13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124"/>
      <c r="T34" s="28"/>
      <c r="U34" s="318"/>
      <c r="V34" s="275"/>
      <c r="W34" s="275"/>
      <c r="X34" s="275"/>
      <c r="Y34" s="275"/>
      <c r="Z34" s="289"/>
      <c r="AA34" s="263"/>
      <c r="AB34" s="263"/>
      <c r="AC34" s="263"/>
      <c r="AD34" s="263"/>
      <c r="AE34" s="263"/>
      <c r="AF34" s="263"/>
      <c r="AG34" s="263"/>
      <c r="AH34" s="263"/>
      <c r="AI34" s="269"/>
      <c r="AJ34" s="327"/>
      <c r="AK34" s="327"/>
      <c r="AL34" s="258"/>
      <c r="AM34" s="108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39"/>
      <c r="AY34" s="39"/>
      <c r="AZ34" s="131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13"/>
      <c r="BN34" s="19"/>
      <c r="BO34" s="18"/>
      <c r="BP34" s="18"/>
      <c r="BQ34" s="18"/>
      <c r="BR34" s="18"/>
      <c r="BS34" s="18"/>
      <c r="BT34" s="18"/>
      <c r="BU34" s="18"/>
      <c r="BV34" s="24"/>
      <c r="BW34" s="24"/>
      <c r="BX34" s="24"/>
      <c r="BY34" s="24"/>
      <c r="BZ34" s="24"/>
      <c r="CA34" s="24"/>
      <c r="CB34" s="24"/>
      <c r="CC34" s="24"/>
      <c r="CD34" s="24"/>
      <c r="CE34" s="23"/>
      <c r="CF34" s="23"/>
      <c r="CG34" s="24"/>
      <c r="CH34" s="19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2"/>
      <c r="CT34" s="12"/>
      <c r="CU34" s="12"/>
      <c r="CV34" s="12"/>
      <c r="CW34" s="12"/>
    </row>
    <row r="35" spans="1:101" ht="3.75" customHeight="1">
      <c r="A35" s="106"/>
      <c r="B35" s="12"/>
      <c r="C35" s="12"/>
      <c r="D35" s="12"/>
      <c r="E35" s="31"/>
      <c r="F35" s="31"/>
      <c r="G35" s="15"/>
      <c r="H35" s="13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124"/>
      <c r="T35" s="28"/>
      <c r="U35" s="318"/>
      <c r="V35" s="275"/>
      <c r="W35" s="275"/>
      <c r="X35" s="275"/>
      <c r="Y35" s="275"/>
      <c r="Z35" s="289"/>
      <c r="AA35" s="263"/>
      <c r="AB35" s="263"/>
      <c r="AC35" s="263"/>
      <c r="AD35" s="263"/>
      <c r="AE35" s="263"/>
      <c r="AF35" s="263"/>
      <c r="AG35" s="263"/>
      <c r="AH35" s="263"/>
      <c r="AI35" s="269"/>
      <c r="AJ35" s="327"/>
      <c r="AK35" s="327"/>
      <c r="AL35" s="132"/>
      <c r="AM35" s="118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39"/>
      <c r="AY35" s="39"/>
      <c r="AZ35" s="134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13"/>
      <c r="BN35" s="19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20"/>
      <c r="CG35" s="24"/>
      <c r="CH35" s="19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2"/>
      <c r="CT35" s="12"/>
      <c r="CU35" s="12"/>
      <c r="CV35" s="12"/>
      <c r="CW35" s="12"/>
    </row>
    <row r="36" spans="1:101" ht="3.75" customHeight="1">
      <c r="A36" s="105" t="str">
        <f>B36&amp;" "&amp;I36</f>
        <v>1. D Kaas Ondřej CZE</v>
      </c>
      <c r="B36" s="256" t="s">
        <v>75</v>
      </c>
      <c r="C36" s="256"/>
      <c r="D36" s="256"/>
      <c r="E36" s="256"/>
      <c r="F36" s="256"/>
      <c r="G36" s="256"/>
      <c r="H36" s="256"/>
      <c r="I36" s="305" t="str">
        <f>'BC4'!B34</f>
        <v>Kaas Ondřej CZE</v>
      </c>
      <c r="J36" s="305"/>
      <c r="K36" s="305"/>
      <c r="L36" s="305"/>
      <c r="M36" s="305"/>
      <c r="N36" s="305"/>
      <c r="O36" s="305"/>
      <c r="P36" s="305"/>
      <c r="Q36" s="305"/>
      <c r="R36" s="306"/>
      <c r="S36" s="311">
        <v>7</v>
      </c>
      <c r="T36" s="312"/>
      <c r="U36" s="318"/>
      <c r="V36" s="275"/>
      <c r="W36" s="275"/>
      <c r="X36" s="275"/>
      <c r="Y36" s="275"/>
      <c r="Z36" s="290"/>
      <c r="AA36" s="291"/>
      <c r="AB36" s="291"/>
      <c r="AC36" s="291"/>
      <c r="AD36" s="291"/>
      <c r="AE36" s="291"/>
      <c r="AF36" s="291"/>
      <c r="AG36" s="291"/>
      <c r="AH36" s="291"/>
      <c r="AI36" s="292"/>
      <c r="AJ36" s="327"/>
      <c r="AK36" s="327"/>
      <c r="AL36" s="133"/>
      <c r="AM36" s="118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39"/>
      <c r="AY36" s="39"/>
      <c r="AZ36" s="134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13"/>
      <c r="BN36" s="19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20"/>
      <c r="CG36" s="19"/>
      <c r="CH36" s="19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2"/>
      <c r="CT36" s="12"/>
      <c r="CU36" s="12"/>
      <c r="CV36" s="12"/>
      <c r="CW36" s="12"/>
    </row>
    <row r="37" spans="1:101" ht="3.75" customHeight="1">
      <c r="A37" s="105"/>
      <c r="B37" s="256"/>
      <c r="C37" s="256"/>
      <c r="D37" s="256"/>
      <c r="E37" s="256"/>
      <c r="F37" s="256"/>
      <c r="G37" s="256"/>
      <c r="H37" s="256"/>
      <c r="I37" s="307"/>
      <c r="J37" s="307"/>
      <c r="K37" s="307"/>
      <c r="L37" s="307"/>
      <c r="M37" s="307"/>
      <c r="N37" s="307"/>
      <c r="O37" s="307"/>
      <c r="P37" s="307"/>
      <c r="Q37" s="307"/>
      <c r="R37" s="308"/>
      <c r="S37" s="313"/>
      <c r="T37" s="314"/>
      <c r="U37" s="319"/>
      <c r="V37" s="31"/>
      <c r="W37" s="31"/>
      <c r="X37" s="15"/>
      <c r="Y37" s="13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9"/>
      <c r="AK37" s="28"/>
      <c r="AL37" s="133"/>
      <c r="AM37" s="118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39"/>
      <c r="AY37" s="39"/>
      <c r="AZ37" s="134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13"/>
      <c r="BN37" s="19"/>
      <c r="BO37" s="18"/>
      <c r="BP37" s="18"/>
      <c r="BQ37" s="18"/>
      <c r="BR37" s="18"/>
      <c r="BS37" s="18"/>
      <c r="CF37" s="20"/>
      <c r="CG37" s="19"/>
      <c r="CH37" s="19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2"/>
      <c r="CT37" s="12"/>
      <c r="CU37" s="12"/>
      <c r="CV37" s="12"/>
      <c r="CW37" s="12"/>
    </row>
    <row r="38" spans="1:101" ht="3.75" customHeight="1">
      <c r="A38" s="105"/>
      <c r="B38" s="256"/>
      <c r="C38" s="256"/>
      <c r="D38" s="256"/>
      <c r="E38" s="256"/>
      <c r="F38" s="256"/>
      <c r="G38" s="256"/>
      <c r="H38" s="256"/>
      <c r="I38" s="307"/>
      <c r="J38" s="307"/>
      <c r="K38" s="307"/>
      <c r="L38" s="307"/>
      <c r="M38" s="307"/>
      <c r="N38" s="307"/>
      <c r="O38" s="307"/>
      <c r="P38" s="307"/>
      <c r="Q38" s="307"/>
      <c r="R38" s="308"/>
      <c r="S38" s="313"/>
      <c r="T38" s="314"/>
      <c r="U38" s="113"/>
      <c r="V38" s="31"/>
      <c r="W38" s="31"/>
      <c r="X38" s="13"/>
      <c r="Y38" s="13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9"/>
      <c r="AK38" s="28"/>
      <c r="AL38" s="133"/>
      <c r="AM38" s="118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39"/>
      <c r="AY38" s="39"/>
      <c r="AZ38" s="134"/>
      <c r="BA38" s="26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9"/>
      <c r="BO38" s="18"/>
      <c r="BP38" s="18"/>
      <c r="BQ38" s="18"/>
      <c r="BR38" s="18"/>
      <c r="BS38" s="18"/>
      <c r="CF38" s="20"/>
      <c r="CG38" s="19"/>
      <c r="CH38" s="19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2"/>
      <c r="CT38" s="12"/>
      <c r="CU38" s="12"/>
      <c r="CV38" s="12"/>
      <c r="CW38" s="12"/>
    </row>
    <row r="39" spans="1:101" ht="3.75" customHeight="1">
      <c r="A39" s="105"/>
      <c r="B39" s="256"/>
      <c r="C39" s="256"/>
      <c r="D39" s="256"/>
      <c r="E39" s="256"/>
      <c r="F39" s="256"/>
      <c r="G39" s="256"/>
      <c r="H39" s="256"/>
      <c r="I39" s="309"/>
      <c r="J39" s="309"/>
      <c r="K39" s="309"/>
      <c r="L39" s="309"/>
      <c r="M39" s="309"/>
      <c r="N39" s="309"/>
      <c r="O39" s="309"/>
      <c r="P39" s="309"/>
      <c r="Q39" s="309"/>
      <c r="R39" s="310"/>
      <c r="S39" s="315"/>
      <c r="T39" s="316"/>
      <c r="U39" s="113"/>
      <c r="V39" s="31"/>
      <c r="W39" s="31"/>
      <c r="X39" s="13"/>
      <c r="Y39" s="13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9"/>
      <c r="AK39" s="28"/>
      <c r="AL39" s="133"/>
      <c r="AM39" s="118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39"/>
      <c r="AY39" s="39"/>
      <c r="AZ39" s="134"/>
      <c r="BA39" s="26"/>
      <c r="BB39" s="286" t="str">
        <f>IF(ISNUMBER(AX27),IF(AX27&gt;AX51,AO27,AO51),"")</f>
        <v>Andrejčík Samuel SVK</v>
      </c>
      <c r="BC39" s="287"/>
      <c r="BD39" s="287"/>
      <c r="BE39" s="287"/>
      <c r="BF39" s="287"/>
      <c r="BG39" s="287"/>
      <c r="BH39" s="287"/>
      <c r="BI39" s="287"/>
      <c r="BJ39" s="287"/>
      <c r="BK39" s="287"/>
      <c r="BL39" s="287"/>
      <c r="BM39" s="288"/>
      <c r="BN39" s="19"/>
      <c r="BO39" s="18"/>
      <c r="BP39" s="18"/>
      <c r="BQ39" s="18"/>
      <c r="BR39" s="18"/>
      <c r="BS39" s="18"/>
      <c r="CF39" s="20"/>
      <c r="CG39" s="19"/>
      <c r="CH39" s="19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2"/>
      <c r="CT39" s="12"/>
      <c r="CU39" s="12"/>
      <c r="CV39" s="12"/>
      <c r="CW39" s="12"/>
    </row>
    <row r="40" spans="1:101" ht="3.75" customHeight="1">
      <c r="A40" s="106"/>
      <c r="B40" s="12"/>
      <c r="C40" s="12"/>
      <c r="D40" s="12"/>
      <c r="E40" s="31"/>
      <c r="F40" s="31"/>
      <c r="G40" s="13"/>
      <c r="H40" s="13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124"/>
      <c r="T40" s="28"/>
      <c r="U40" s="114"/>
      <c r="V40" s="13"/>
      <c r="W40" s="30"/>
      <c r="X40" s="13"/>
      <c r="Y40" s="13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9"/>
      <c r="AK40" s="28"/>
      <c r="AL40" s="133"/>
      <c r="AM40" s="118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39"/>
      <c r="AY40" s="39"/>
      <c r="AZ40" s="134"/>
      <c r="BA40" s="26"/>
      <c r="BB40" s="289"/>
      <c r="BC40" s="263"/>
      <c r="BD40" s="263"/>
      <c r="BE40" s="263"/>
      <c r="BF40" s="263"/>
      <c r="BG40" s="263"/>
      <c r="BH40" s="263"/>
      <c r="BI40" s="263"/>
      <c r="BJ40" s="263"/>
      <c r="BK40" s="263"/>
      <c r="BL40" s="263"/>
      <c r="BM40" s="269"/>
      <c r="BN40" s="19"/>
      <c r="BO40" s="18"/>
      <c r="BP40" s="18"/>
      <c r="BQ40" s="18"/>
      <c r="BR40" s="18"/>
      <c r="BS40" s="18"/>
      <c r="CF40" s="20"/>
      <c r="CG40" s="19"/>
      <c r="CH40" s="19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2"/>
      <c r="CT40" s="12"/>
      <c r="CU40" s="12"/>
      <c r="CV40" s="12"/>
      <c r="CW40" s="12"/>
    </row>
    <row r="41" spans="1:101" ht="3.75" customHeight="1">
      <c r="A41" s="106"/>
      <c r="B41" s="12"/>
      <c r="C41" s="12"/>
      <c r="D41" s="12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125"/>
      <c r="T41" s="125"/>
      <c r="U41" s="115"/>
      <c r="V41" s="13"/>
      <c r="W41" s="30"/>
      <c r="X41" s="13"/>
      <c r="Y41" s="13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9"/>
      <c r="AK41" s="28"/>
      <c r="AL41" s="133"/>
      <c r="AM41" s="118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39"/>
      <c r="AY41" s="39"/>
      <c r="AZ41" s="134"/>
      <c r="BA41" s="16"/>
      <c r="BB41" s="289"/>
      <c r="BC41" s="263"/>
      <c r="BD41" s="263"/>
      <c r="BE41" s="263"/>
      <c r="BF41" s="263"/>
      <c r="BG41" s="263"/>
      <c r="BH41" s="263"/>
      <c r="BI41" s="263"/>
      <c r="BJ41" s="263"/>
      <c r="BK41" s="263"/>
      <c r="BL41" s="263"/>
      <c r="BM41" s="269"/>
      <c r="BN41" s="19"/>
      <c r="BO41" s="18"/>
      <c r="BP41" s="18"/>
      <c r="BQ41" s="18"/>
      <c r="BR41" s="18"/>
      <c r="BS41" s="18"/>
      <c r="CF41" s="20"/>
      <c r="CG41" s="19"/>
      <c r="CH41" s="19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2"/>
      <c r="CT41" s="12"/>
      <c r="CU41" s="12"/>
      <c r="CV41" s="12"/>
      <c r="CW41" s="12"/>
    </row>
    <row r="42" spans="1:101" ht="3.75" customHeight="1">
      <c r="A42" s="105" t="str">
        <f>B42&amp;" "&amp;I42</f>
        <v>1. B Andrejčík Samuel SVK</v>
      </c>
      <c r="B42" s="256" t="s">
        <v>20</v>
      </c>
      <c r="C42" s="256"/>
      <c r="D42" s="256"/>
      <c r="E42" s="256"/>
      <c r="F42" s="256"/>
      <c r="G42" s="256"/>
      <c r="H42" s="256"/>
      <c r="I42" s="305" t="str">
        <f>'BC4'!B18</f>
        <v>Andrejčík Samuel SVK</v>
      </c>
      <c r="J42" s="305"/>
      <c r="K42" s="305"/>
      <c r="L42" s="305"/>
      <c r="M42" s="305"/>
      <c r="N42" s="305"/>
      <c r="O42" s="305"/>
      <c r="P42" s="305"/>
      <c r="Q42" s="305"/>
      <c r="R42" s="306"/>
      <c r="S42" s="311">
        <v>4</v>
      </c>
      <c r="T42" s="312"/>
      <c r="U42" s="113"/>
      <c r="V42" s="31"/>
      <c r="W42" s="31"/>
      <c r="X42" s="13"/>
      <c r="Y42" s="13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9"/>
      <c r="AK42" s="28"/>
      <c r="AL42" s="133"/>
      <c r="AM42" s="118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39"/>
      <c r="AY42" s="39"/>
      <c r="AZ42" s="134"/>
      <c r="BA42" s="13"/>
      <c r="BB42" s="290"/>
      <c r="BC42" s="291"/>
      <c r="BD42" s="291"/>
      <c r="BE42" s="291"/>
      <c r="BF42" s="291"/>
      <c r="BG42" s="291"/>
      <c r="BH42" s="291"/>
      <c r="BI42" s="291"/>
      <c r="BJ42" s="291"/>
      <c r="BK42" s="291"/>
      <c r="BL42" s="291"/>
      <c r="BM42" s="292"/>
      <c r="BN42" s="19"/>
      <c r="BO42" s="18"/>
      <c r="BP42" s="18"/>
      <c r="BQ42" s="18"/>
      <c r="BR42" s="18"/>
      <c r="BS42" s="18"/>
      <c r="CF42" s="20"/>
      <c r="CG42" s="19"/>
      <c r="CH42" s="19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2"/>
      <c r="CT42" s="12"/>
      <c r="CU42" s="12"/>
      <c r="CV42" s="12"/>
      <c r="CW42" s="12"/>
    </row>
    <row r="43" spans="1:101" ht="3.75" customHeight="1">
      <c r="A43" s="105"/>
      <c r="B43" s="256"/>
      <c r="C43" s="256"/>
      <c r="D43" s="256"/>
      <c r="E43" s="256"/>
      <c r="F43" s="256"/>
      <c r="G43" s="256"/>
      <c r="H43" s="256"/>
      <c r="I43" s="307"/>
      <c r="J43" s="307"/>
      <c r="K43" s="307"/>
      <c r="L43" s="307"/>
      <c r="M43" s="307"/>
      <c r="N43" s="307"/>
      <c r="O43" s="307"/>
      <c r="P43" s="307"/>
      <c r="Q43" s="307"/>
      <c r="R43" s="308"/>
      <c r="S43" s="313"/>
      <c r="T43" s="314"/>
      <c r="U43" s="110" t="str">
        <f>V45&amp;" "&amp;Z45</f>
        <v>winner 1/4 final 3 Andrejčík Samuel SVK</v>
      </c>
      <c r="V43" s="31"/>
      <c r="W43" s="31"/>
      <c r="X43" s="13"/>
      <c r="Y43" s="13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9"/>
      <c r="AK43" s="28"/>
      <c r="AL43" s="133"/>
      <c r="AM43" s="118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39"/>
      <c r="AY43" s="39"/>
      <c r="AZ43" s="134"/>
      <c r="BA43" s="13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13"/>
      <c r="BN43" s="19"/>
      <c r="BO43" s="18"/>
      <c r="BP43" s="18"/>
      <c r="BQ43" s="18"/>
      <c r="BR43" s="18"/>
      <c r="BS43" s="18"/>
      <c r="CF43" s="20"/>
      <c r="CG43" s="19"/>
      <c r="CH43" s="19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2"/>
      <c r="CT43" s="12"/>
      <c r="CU43" s="12"/>
      <c r="CV43" s="12"/>
      <c r="CW43" s="12"/>
    </row>
    <row r="44" spans="1:101" ht="3.75" customHeight="1">
      <c r="A44" s="105"/>
      <c r="B44" s="256"/>
      <c r="C44" s="256"/>
      <c r="D44" s="256"/>
      <c r="E44" s="256"/>
      <c r="F44" s="256"/>
      <c r="G44" s="256"/>
      <c r="H44" s="256"/>
      <c r="I44" s="307"/>
      <c r="J44" s="307"/>
      <c r="K44" s="307"/>
      <c r="L44" s="307"/>
      <c r="M44" s="307"/>
      <c r="N44" s="307"/>
      <c r="O44" s="307"/>
      <c r="P44" s="307"/>
      <c r="Q44" s="307"/>
      <c r="R44" s="308"/>
      <c r="S44" s="313"/>
      <c r="T44" s="314"/>
      <c r="U44" s="317"/>
      <c r="V44" s="31"/>
      <c r="W44" s="31"/>
      <c r="X44" s="15"/>
      <c r="Y44" s="13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9"/>
      <c r="AK44" s="28"/>
      <c r="AL44" s="133"/>
      <c r="AM44" s="118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39"/>
      <c r="AY44" s="39"/>
      <c r="AZ44" s="134"/>
      <c r="BA44" s="13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14"/>
      <c r="CF44" s="20"/>
      <c r="CG44" s="19"/>
      <c r="CH44" s="19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2"/>
      <c r="CT44" s="12"/>
      <c r="CU44" s="12"/>
      <c r="CV44" s="12"/>
      <c r="CW44" s="12"/>
    </row>
    <row r="45" spans="1:101" ht="3.75" customHeight="1">
      <c r="A45" s="105"/>
      <c r="B45" s="256"/>
      <c r="C45" s="256"/>
      <c r="D45" s="256"/>
      <c r="E45" s="256"/>
      <c r="F45" s="256"/>
      <c r="G45" s="256"/>
      <c r="H45" s="256"/>
      <c r="I45" s="309"/>
      <c r="J45" s="309"/>
      <c r="K45" s="309"/>
      <c r="L45" s="309"/>
      <c r="M45" s="309"/>
      <c r="N45" s="309"/>
      <c r="O45" s="309"/>
      <c r="P45" s="309"/>
      <c r="Q45" s="309"/>
      <c r="R45" s="310"/>
      <c r="S45" s="315"/>
      <c r="T45" s="316"/>
      <c r="U45" s="318"/>
      <c r="V45" s="275" t="s">
        <v>285</v>
      </c>
      <c r="W45" s="275"/>
      <c r="X45" s="275"/>
      <c r="Y45" s="275"/>
      <c r="Z45" s="286" t="str">
        <f>IF(ISNUMBER(S42),IF(S42&gt;S48,I42,I48),"")</f>
        <v>Andrejčík Samuel SVK</v>
      </c>
      <c r="AA45" s="287"/>
      <c r="AB45" s="287"/>
      <c r="AC45" s="287"/>
      <c r="AD45" s="287"/>
      <c r="AE45" s="287"/>
      <c r="AF45" s="287"/>
      <c r="AG45" s="287"/>
      <c r="AH45" s="287"/>
      <c r="AI45" s="288"/>
      <c r="AJ45" s="271">
        <v>7</v>
      </c>
      <c r="AK45" s="271"/>
      <c r="AL45" s="133"/>
      <c r="AM45" s="118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39"/>
      <c r="AY45" s="39"/>
      <c r="AZ45" s="134"/>
      <c r="BA45" s="13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CF45" s="20"/>
      <c r="CG45" s="19"/>
      <c r="CH45" s="19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2"/>
      <c r="CT45" s="12"/>
      <c r="CU45" s="12"/>
      <c r="CV45" s="12"/>
      <c r="CW45" s="12"/>
    </row>
    <row r="46" spans="1:101" ht="3.75" customHeight="1">
      <c r="A46" s="106"/>
      <c r="B46" s="12"/>
      <c r="C46" s="12"/>
      <c r="D46" s="12"/>
      <c r="E46" s="31"/>
      <c r="F46" s="31"/>
      <c r="G46" s="15"/>
      <c r="H46" s="13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124"/>
      <c r="T46" s="28"/>
      <c r="U46" s="318"/>
      <c r="V46" s="275"/>
      <c r="W46" s="275"/>
      <c r="X46" s="275"/>
      <c r="Y46" s="275"/>
      <c r="Z46" s="289"/>
      <c r="AA46" s="263"/>
      <c r="AB46" s="263"/>
      <c r="AC46" s="263"/>
      <c r="AD46" s="263"/>
      <c r="AE46" s="263"/>
      <c r="AF46" s="263"/>
      <c r="AG46" s="263"/>
      <c r="AH46" s="263"/>
      <c r="AI46" s="269"/>
      <c r="AJ46" s="271"/>
      <c r="AK46" s="271"/>
      <c r="AL46" s="133"/>
      <c r="AM46" s="118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39"/>
      <c r="AY46" s="39"/>
      <c r="AZ46" s="134"/>
      <c r="BA46" s="13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CF46" s="20"/>
      <c r="CG46" s="19"/>
      <c r="CH46" s="19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2"/>
      <c r="CT46" s="12"/>
      <c r="CU46" s="12"/>
      <c r="CV46" s="12"/>
      <c r="CW46" s="12"/>
    </row>
    <row r="47" spans="1:101" ht="15" customHeight="1">
      <c r="A47" s="106"/>
      <c r="B47" s="12"/>
      <c r="C47" s="12"/>
      <c r="D47" s="12"/>
      <c r="E47" s="31"/>
      <c r="F47" s="31"/>
      <c r="G47" s="15"/>
      <c r="H47" s="13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124"/>
      <c r="T47" s="28"/>
      <c r="U47" s="318"/>
      <c r="V47" s="275"/>
      <c r="W47" s="275"/>
      <c r="X47" s="275"/>
      <c r="Y47" s="275"/>
      <c r="Z47" s="289"/>
      <c r="AA47" s="263"/>
      <c r="AB47" s="263"/>
      <c r="AC47" s="263"/>
      <c r="AD47" s="263"/>
      <c r="AE47" s="263"/>
      <c r="AF47" s="263"/>
      <c r="AG47" s="263"/>
      <c r="AH47" s="263"/>
      <c r="AI47" s="269"/>
      <c r="AJ47" s="271"/>
      <c r="AK47" s="271"/>
      <c r="AL47" s="273"/>
      <c r="AM47" s="108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39"/>
      <c r="AY47" s="39"/>
      <c r="AZ47" s="131"/>
      <c r="BA47" s="13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CF47" s="20"/>
      <c r="CG47" s="19"/>
      <c r="CH47" s="19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2"/>
      <c r="CT47" s="12"/>
      <c r="CU47" s="12"/>
      <c r="CV47" s="12"/>
      <c r="CW47" s="12"/>
    </row>
    <row r="48" spans="1:101" ht="3.75" customHeight="1">
      <c r="A48" s="105" t="str">
        <f>B48&amp;" "&amp;I48</f>
        <v>2. A Klimčo Marián SVK</v>
      </c>
      <c r="B48" s="256" t="s">
        <v>121</v>
      </c>
      <c r="C48" s="256"/>
      <c r="D48" s="256"/>
      <c r="E48" s="256"/>
      <c r="F48" s="256"/>
      <c r="G48" s="256"/>
      <c r="H48" s="256"/>
      <c r="I48" s="305" t="str">
        <f>'BC4'!B13</f>
        <v>Klimčo Marián SVK</v>
      </c>
      <c r="J48" s="305"/>
      <c r="K48" s="305"/>
      <c r="L48" s="305"/>
      <c r="M48" s="305"/>
      <c r="N48" s="305"/>
      <c r="O48" s="305"/>
      <c r="P48" s="305"/>
      <c r="Q48" s="305"/>
      <c r="R48" s="306"/>
      <c r="S48" s="311">
        <v>1</v>
      </c>
      <c r="T48" s="312"/>
      <c r="U48" s="318"/>
      <c r="V48" s="275"/>
      <c r="W48" s="275"/>
      <c r="X48" s="275"/>
      <c r="Y48" s="275"/>
      <c r="Z48" s="290"/>
      <c r="AA48" s="291"/>
      <c r="AB48" s="291"/>
      <c r="AC48" s="291"/>
      <c r="AD48" s="291"/>
      <c r="AE48" s="291"/>
      <c r="AF48" s="291"/>
      <c r="AG48" s="291"/>
      <c r="AH48" s="291"/>
      <c r="AI48" s="292"/>
      <c r="AJ48" s="271"/>
      <c r="AK48" s="271"/>
      <c r="AL48" s="273"/>
      <c r="AM48" s="108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39"/>
      <c r="AY48" s="39"/>
      <c r="AZ48" s="131"/>
      <c r="BA48" s="13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CF48" s="20"/>
      <c r="CG48" s="19"/>
      <c r="CH48" s="19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2"/>
      <c r="CT48" s="12"/>
      <c r="CU48" s="12"/>
      <c r="CV48" s="12"/>
      <c r="CW48" s="12"/>
    </row>
    <row r="49" spans="1:101" ht="3.75" customHeight="1">
      <c r="A49" s="105"/>
      <c r="B49" s="256"/>
      <c r="C49" s="256"/>
      <c r="D49" s="256"/>
      <c r="E49" s="256"/>
      <c r="F49" s="256"/>
      <c r="G49" s="256"/>
      <c r="H49" s="256"/>
      <c r="I49" s="307"/>
      <c r="J49" s="307"/>
      <c r="K49" s="307"/>
      <c r="L49" s="307"/>
      <c r="M49" s="307"/>
      <c r="N49" s="307"/>
      <c r="O49" s="307"/>
      <c r="P49" s="307"/>
      <c r="Q49" s="307"/>
      <c r="R49" s="308"/>
      <c r="S49" s="313"/>
      <c r="T49" s="314"/>
      <c r="U49" s="319"/>
      <c r="V49" s="31"/>
      <c r="W49" s="31"/>
      <c r="X49" s="15"/>
      <c r="Y49" s="13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9"/>
      <c r="AK49" s="28"/>
      <c r="AL49" s="273"/>
      <c r="AM49" s="10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7"/>
      <c r="AY49" s="37"/>
      <c r="AZ49" s="131"/>
      <c r="BA49" s="13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CF49" s="20"/>
      <c r="CG49" s="19"/>
      <c r="CH49" s="19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2"/>
      <c r="CT49" s="12"/>
      <c r="CU49" s="12"/>
      <c r="CV49" s="12"/>
      <c r="CW49" s="12"/>
    </row>
    <row r="50" spans="1:101" ht="3.75" customHeight="1">
      <c r="A50" s="105"/>
      <c r="B50" s="256"/>
      <c r="C50" s="256"/>
      <c r="D50" s="256"/>
      <c r="E50" s="256"/>
      <c r="F50" s="256"/>
      <c r="G50" s="256"/>
      <c r="H50" s="256"/>
      <c r="I50" s="307"/>
      <c r="J50" s="307"/>
      <c r="K50" s="307"/>
      <c r="L50" s="307"/>
      <c r="M50" s="307"/>
      <c r="N50" s="307"/>
      <c r="O50" s="307"/>
      <c r="P50" s="307"/>
      <c r="Q50" s="307"/>
      <c r="R50" s="308"/>
      <c r="S50" s="313"/>
      <c r="T50" s="314"/>
      <c r="U50" s="111"/>
      <c r="V50" s="31"/>
      <c r="W50" s="31"/>
      <c r="X50" s="13"/>
      <c r="Y50" s="13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9"/>
      <c r="AK50" s="28"/>
      <c r="AL50" s="131"/>
      <c r="AM50" s="108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36"/>
      <c r="AY50" s="35"/>
      <c r="AZ50" s="258"/>
      <c r="BA50" s="13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CF50" s="20"/>
      <c r="CG50" s="19"/>
      <c r="CH50" s="19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2"/>
      <c r="CT50" s="12"/>
      <c r="CU50" s="12"/>
      <c r="CV50" s="12"/>
      <c r="CW50" s="12"/>
    </row>
    <row r="51" spans="1:101" ht="3.75" customHeight="1">
      <c r="A51" s="105"/>
      <c r="B51" s="256"/>
      <c r="C51" s="256"/>
      <c r="D51" s="256"/>
      <c r="E51" s="256"/>
      <c r="F51" s="256"/>
      <c r="G51" s="256"/>
      <c r="H51" s="256"/>
      <c r="I51" s="309"/>
      <c r="J51" s="309"/>
      <c r="K51" s="309"/>
      <c r="L51" s="309"/>
      <c r="M51" s="309"/>
      <c r="N51" s="309"/>
      <c r="O51" s="309"/>
      <c r="P51" s="309"/>
      <c r="Q51" s="309"/>
      <c r="R51" s="310"/>
      <c r="S51" s="315"/>
      <c r="T51" s="316"/>
      <c r="U51" s="112"/>
      <c r="V51" s="31"/>
      <c r="W51" s="31"/>
      <c r="X51" s="13"/>
      <c r="Y51" s="13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9"/>
      <c r="AK51" s="28"/>
      <c r="AL51" s="131"/>
      <c r="AM51" s="108"/>
      <c r="AN51" s="256" t="s">
        <v>73</v>
      </c>
      <c r="AO51" s="259" t="str">
        <f>Z45</f>
        <v>Andrejčík Samuel SVK</v>
      </c>
      <c r="AP51" s="260"/>
      <c r="AQ51" s="260"/>
      <c r="AR51" s="260"/>
      <c r="AS51" s="260"/>
      <c r="AT51" s="260"/>
      <c r="AU51" s="260"/>
      <c r="AV51" s="260"/>
      <c r="AW51" s="268"/>
      <c r="AX51" s="294">
        <v>6</v>
      </c>
      <c r="AY51" s="294"/>
      <c r="AZ51" s="258"/>
      <c r="BA51" s="13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CF51" s="20"/>
      <c r="CG51" s="19"/>
      <c r="CH51" s="19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2"/>
      <c r="CT51" s="12"/>
      <c r="CU51" s="12"/>
      <c r="CV51" s="12"/>
      <c r="CW51" s="12"/>
    </row>
    <row r="52" spans="1:101" ht="3.75" customHeight="1">
      <c r="A52" s="107"/>
      <c r="B52" s="12"/>
      <c r="C52" s="12"/>
      <c r="D52" s="12"/>
      <c r="E52" s="13"/>
      <c r="F52" s="30"/>
      <c r="G52" s="13"/>
      <c r="H52" s="13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124"/>
      <c r="T52" s="28"/>
      <c r="U52" s="112"/>
      <c r="V52" s="13"/>
      <c r="W52" s="30"/>
      <c r="X52" s="13"/>
      <c r="Y52" s="13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9"/>
      <c r="AK52" s="28"/>
      <c r="AL52" s="131"/>
      <c r="AM52" s="108"/>
      <c r="AN52" s="256"/>
      <c r="AO52" s="262"/>
      <c r="AP52" s="263"/>
      <c r="AQ52" s="263"/>
      <c r="AR52" s="263"/>
      <c r="AS52" s="263"/>
      <c r="AT52" s="263"/>
      <c r="AU52" s="263"/>
      <c r="AV52" s="263"/>
      <c r="AW52" s="269"/>
      <c r="AX52" s="294"/>
      <c r="AY52" s="294"/>
      <c r="AZ52" s="258"/>
      <c r="BA52" s="13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CF52" s="20"/>
      <c r="CG52" s="19"/>
      <c r="CH52" s="19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2"/>
      <c r="CT52" s="12"/>
      <c r="CU52" s="12"/>
      <c r="CV52" s="12"/>
      <c r="CW52" s="12"/>
    </row>
    <row r="53" spans="1:101" ht="15" customHeight="1">
      <c r="A53" s="107"/>
      <c r="B53" s="12"/>
      <c r="C53" s="12"/>
      <c r="D53" s="12"/>
      <c r="E53" s="31"/>
      <c r="F53" s="31"/>
      <c r="G53" s="13"/>
      <c r="H53" s="13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124"/>
      <c r="T53" s="28"/>
      <c r="U53" s="112"/>
      <c r="V53" s="13"/>
      <c r="W53" s="30"/>
      <c r="X53" s="13"/>
      <c r="Y53" s="13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9"/>
      <c r="AK53" s="28"/>
      <c r="AL53" s="131"/>
      <c r="AM53" s="119"/>
      <c r="AN53" s="256"/>
      <c r="AO53" s="262"/>
      <c r="AP53" s="263"/>
      <c r="AQ53" s="263"/>
      <c r="AR53" s="263"/>
      <c r="AS53" s="263"/>
      <c r="AT53" s="263"/>
      <c r="AU53" s="263"/>
      <c r="AV53" s="263"/>
      <c r="AW53" s="269"/>
      <c r="AX53" s="294"/>
      <c r="AY53" s="294"/>
      <c r="AZ53" s="26"/>
      <c r="BA53" s="13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CF53" s="20"/>
      <c r="CG53" s="19"/>
      <c r="CH53" s="19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2"/>
      <c r="CT53" s="12"/>
      <c r="CU53" s="12"/>
      <c r="CV53" s="12"/>
      <c r="CW53" s="12"/>
    </row>
    <row r="54" spans="1:101" ht="3.75" customHeight="1">
      <c r="A54" s="105" t="str">
        <f>B54&amp;" "&amp;I54</f>
        <v>2. D Osmanovič Melisa CRO</v>
      </c>
      <c r="B54" s="320" t="s">
        <v>123</v>
      </c>
      <c r="C54" s="321"/>
      <c r="D54" s="321"/>
      <c r="E54" s="321"/>
      <c r="F54" s="321"/>
      <c r="G54" s="321"/>
      <c r="H54" s="322"/>
      <c r="I54" s="305" t="str">
        <f>'BC4'!B32</f>
        <v>Osmanovič Melisa CRO</v>
      </c>
      <c r="J54" s="305"/>
      <c r="K54" s="305"/>
      <c r="L54" s="305"/>
      <c r="M54" s="305"/>
      <c r="N54" s="305"/>
      <c r="O54" s="305"/>
      <c r="P54" s="305"/>
      <c r="Q54" s="305"/>
      <c r="R54" s="306"/>
      <c r="S54" s="311">
        <v>3</v>
      </c>
      <c r="T54" s="312"/>
      <c r="U54" s="112"/>
      <c r="V54" s="31"/>
      <c r="W54" s="31"/>
      <c r="X54" s="13"/>
      <c r="Y54" s="13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9"/>
      <c r="AK54" s="28"/>
      <c r="AL54" s="131"/>
      <c r="AM54" s="108"/>
      <c r="AN54" s="256"/>
      <c r="AO54" s="265"/>
      <c r="AP54" s="266"/>
      <c r="AQ54" s="266"/>
      <c r="AR54" s="266"/>
      <c r="AS54" s="266"/>
      <c r="AT54" s="266"/>
      <c r="AU54" s="266"/>
      <c r="AV54" s="266"/>
      <c r="AW54" s="270"/>
      <c r="AX54" s="294"/>
      <c r="AY54" s="294"/>
      <c r="AZ54" s="26"/>
      <c r="BA54" s="13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CF54" s="20"/>
      <c r="CG54" s="19"/>
      <c r="CH54" s="19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2"/>
      <c r="CT54" s="12"/>
      <c r="CU54" s="12"/>
      <c r="CV54" s="12"/>
      <c r="CW54" s="12"/>
    </row>
    <row r="55" spans="1:101" ht="3.75" customHeight="1">
      <c r="A55" s="107"/>
      <c r="B55" s="323"/>
      <c r="C55" s="257"/>
      <c r="D55" s="257"/>
      <c r="E55" s="257"/>
      <c r="F55" s="257"/>
      <c r="G55" s="257"/>
      <c r="H55" s="296"/>
      <c r="I55" s="307"/>
      <c r="J55" s="307"/>
      <c r="K55" s="307"/>
      <c r="L55" s="307"/>
      <c r="M55" s="307"/>
      <c r="N55" s="307"/>
      <c r="O55" s="307"/>
      <c r="P55" s="307"/>
      <c r="Q55" s="307"/>
      <c r="R55" s="308"/>
      <c r="S55" s="313"/>
      <c r="T55" s="314"/>
      <c r="U55" s="110" t="str">
        <f>V57&amp;" "&amp;Z57</f>
        <v>winner 1/4 final 4 Hegedűs László HUN</v>
      </c>
      <c r="V55" s="31"/>
      <c r="W55" s="31"/>
      <c r="X55" s="13"/>
      <c r="Y55" s="13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9"/>
      <c r="AK55" s="28"/>
      <c r="AL55" s="131"/>
      <c r="AM55" s="108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8"/>
      <c r="AZ55" s="26"/>
      <c r="BA55" s="13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CF55" s="23"/>
      <c r="CG55" s="19"/>
      <c r="CH55" s="19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12"/>
      <c r="CT55" s="12"/>
      <c r="CU55" s="12"/>
      <c r="CV55" s="12"/>
      <c r="CW55" s="12"/>
    </row>
    <row r="56" spans="1:101" ht="3.75" customHeight="1">
      <c r="A56" s="107"/>
      <c r="B56" s="323"/>
      <c r="C56" s="257"/>
      <c r="D56" s="257"/>
      <c r="E56" s="257"/>
      <c r="F56" s="257"/>
      <c r="G56" s="257"/>
      <c r="H56" s="296"/>
      <c r="I56" s="307"/>
      <c r="J56" s="307"/>
      <c r="K56" s="307"/>
      <c r="L56" s="307"/>
      <c r="M56" s="307"/>
      <c r="N56" s="307"/>
      <c r="O56" s="307"/>
      <c r="P56" s="307"/>
      <c r="Q56" s="307"/>
      <c r="R56" s="308"/>
      <c r="S56" s="313"/>
      <c r="T56" s="314"/>
      <c r="U56" s="317"/>
      <c r="V56" s="31"/>
      <c r="W56" s="31"/>
      <c r="X56" s="15"/>
      <c r="Y56" s="13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9"/>
      <c r="AK56" s="28"/>
      <c r="AL56" s="258"/>
      <c r="AM56" s="108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8"/>
      <c r="AZ56" s="26"/>
      <c r="BA56" s="13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CD56" s="24"/>
      <c r="CE56" s="18"/>
      <c r="CF56" s="23"/>
      <c r="CG56" s="19"/>
      <c r="CH56" s="19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12"/>
      <c r="CT56" s="12"/>
      <c r="CU56" s="12"/>
      <c r="CV56" s="12"/>
      <c r="CW56" s="12"/>
    </row>
    <row r="57" spans="1:101" ht="3.75" customHeight="1">
      <c r="A57" s="107"/>
      <c r="B57" s="324"/>
      <c r="C57" s="325"/>
      <c r="D57" s="325"/>
      <c r="E57" s="325"/>
      <c r="F57" s="325"/>
      <c r="G57" s="325"/>
      <c r="H57" s="326"/>
      <c r="I57" s="309"/>
      <c r="J57" s="309"/>
      <c r="K57" s="309"/>
      <c r="L57" s="309"/>
      <c r="M57" s="309"/>
      <c r="N57" s="309"/>
      <c r="O57" s="309"/>
      <c r="P57" s="309"/>
      <c r="Q57" s="309"/>
      <c r="R57" s="310"/>
      <c r="S57" s="315"/>
      <c r="T57" s="316"/>
      <c r="U57" s="318"/>
      <c r="V57" s="275" t="s">
        <v>286</v>
      </c>
      <c r="W57" s="275"/>
      <c r="X57" s="275"/>
      <c r="Y57" s="275"/>
      <c r="Z57" s="286" t="str">
        <f>IF(ISNUMBER(S54),IF(S54&gt;S60,I54,I60),"")</f>
        <v>Hegedűs László HUN</v>
      </c>
      <c r="AA57" s="287"/>
      <c r="AB57" s="287"/>
      <c r="AC57" s="287"/>
      <c r="AD57" s="287"/>
      <c r="AE57" s="287"/>
      <c r="AF57" s="287"/>
      <c r="AG57" s="287"/>
      <c r="AH57" s="287"/>
      <c r="AI57" s="288"/>
      <c r="AJ57" s="271">
        <v>1</v>
      </c>
      <c r="AK57" s="271"/>
      <c r="AL57" s="258"/>
      <c r="AM57" s="108"/>
      <c r="AN57" s="277" t="s">
        <v>14</v>
      </c>
      <c r="AO57" s="278"/>
      <c r="AP57" s="278"/>
      <c r="AQ57" s="278"/>
      <c r="AR57" s="278"/>
      <c r="AS57" s="278"/>
      <c r="AT57" s="278"/>
      <c r="AU57" s="278"/>
      <c r="AV57" s="278"/>
      <c r="AW57" s="278"/>
      <c r="AX57" s="278"/>
      <c r="AY57" s="279"/>
      <c r="AZ57" s="13"/>
      <c r="BA57" s="13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CD57" s="24"/>
      <c r="CE57" s="18"/>
      <c r="CF57" s="23"/>
      <c r="CG57" s="19"/>
      <c r="CH57" s="19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12"/>
      <c r="CT57" s="12"/>
      <c r="CU57" s="12"/>
      <c r="CV57" s="12"/>
      <c r="CW57" s="12"/>
    </row>
    <row r="58" spans="1:101" ht="3.75" customHeight="1">
      <c r="A58" s="107"/>
      <c r="B58" s="12"/>
      <c r="C58" s="12"/>
      <c r="D58" s="12"/>
      <c r="E58" s="31"/>
      <c r="F58" s="31"/>
      <c r="G58" s="15"/>
      <c r="H58" s="13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124"/>
      <c r="T58" s="28"/>
      <c r="U58" s="318"/>
      <c r="V58" s="275"/>
      <c r="W58" s="275"/>
      <c r="X58" s="275"/>
      <c r="Y58" s="275"/>
      <c r="Z58" s="289"/>
      <c r="AA58" s="263"/>
      <c r="AB58" s="263"/>
      <c r="AC58" s="263"/>
      <c r="AD58" s="263"/>
      <c r="AE58" s="263"/>
      <c r="AF58" s="263"/>
      <c r="AG58" s="263"/>
      <c r="AH58" s="263"/>
      <c r="AI58" s="269"/>
      <c r="AJ58" s="271"/>
      <c r="AK58" s="271"/>
      <c r="AL58" s="258"/>
      <c r="AM58" s="108"/>
      <c r="AN58" s="280"/>
      <c r="AO58" s="281"/>
      <c r="AP58" s="281"/>
      <c r="AQ58" s="281"/>
      <c r="AR58" s="281"/>
      <c r="AS58" s="281"/>
      <c r="AT58" s="281"/>
      <c r="AU58" s="281"/>
      <c r="AV58" s="281"/>
      <c r="AW58" s="281"/>
      <c r="AX58" s="281"/>
      <c r="AY58" s="282"/>
      <c r="AZ58" s="34"/>
      <c r="BA58" s="3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CD58" s="24"/>
      <c r="CE58" s="18"/>
      <c r="CF58" s="23"/>
      <c r="CG58" s="19"/>
      <c r="CH58" s="19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12"/>
      <c r="CT58" s="12"/>
      <c r="CU58" s="12"/>
      <c r="CV58" s="12"/>
      <c r="CW58" s="12"/>
    </row>
    <row r="59" spans="1:101" ht="15" customHeight="1">
      <c r="A59" s="107"/>
      <c r="B59" s="12"/>
      <c r="C59" s="12"/>
      <c r="D59" s="12"/>
      <c r="E59" s="31"/>
      <c r="F59" s="31"/>
      <c r="G59" s="15"/>
      <c r="H59" s="13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124"/>
      <c r="T59" s="28"/>
      <c r="U59" s="318"/>
      <c r="V59" s="275"/>
      <c r="W59" s="275"/>
      <c r="X59" s="275"/>
      <c r="Y59" s="275"/>
      <c r="Z59" s="289"/>
      <c r="AA59" s="263"/>
      <c r="AB59" s="263"/>
      <c r="AC59" s="263"/>
      <c r="AD59" s="263"/>
      <c r="AE59" s="263"/>
      <c r="AF59" s="263"/>
      <c r="AG59" s="263"/>
      <c r="AH59" s="263"/>
      <c r="AI59" s="269"/>
      <c r="AJ59" s="271"/>
      <c r="AK59" s="271"/>
      <c r="AL59" s="26"/>
      <c r="AM59" s="108"/>
      <c r="AN59" s="280"/>
      <c r="AO59" s="281"/>
      <c r="AP59" s="281"/>
      <c r="AQ59" s="281"/>
      <c r="AR59" s="281"/>
      <c r="AS59" s="281"/>
      <c r="AT59" s="281"/>
      <c r="AU59" s="281"/>
      <c r="AV59" s="281"/>
      <c r="AW59" s="281"/>
      <c r="AX59" s="281"/>
      <c r="AY59" s="282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CD59" s="19"/>
      <c r="CE59" s="19"/>
      <c r="CF59" s="20"/>
      <c r="CG59" s="19"/>
      <c r="CH59" s="19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2"/>
      <c r="CT59" s="12"/>
      <c r="CU59" s="12"/>
      <c r="CV59" s="12"/>
      <c r="CW59" s="12"/>
    </row>
    <row r="60" spans="1:101" ht="3.75" customHeight="1">
      <c r="A60" s="105" t="str">
        <f>B60&amp;" "&amp;I60</f>
        <v>1. C Hegedűs László HUN</v>
      </c>
      <c r="B60" s="256" t="s">
        <v>22</v>
      </c>
      <c r="C60" s="256"/>
      <c r="D60" s="256"/>
      <c r="E60" s="256"/>
      <c r="F60" s="256"/>
      <c r="G60" s="256"/>
      <c r="H60" s="256"/>
      <c r="I60" s="305" t="str">
        <f>'BC4'!B25</f>
        <v>Hegedűs László HUN</v>
      </c>
      <c r="J60" s="305"/>
      <c r="K60" s="305"/>
      <c r="L60" s="305"/>
      <c r="M60" s="305"/>
      <c r="N60" s="305"/>
      <c r="O60" s="305"/>
      <c r="P60" s="305"/>
      <c r="Q60" s="305"/>
      <c r="R60" s="306"/>
      <c r="S60" s="332">
        <v>3</v>
      </c>
      <c r="T60" s="333"/>
      <c r="U60" s="318"/>
      <c r="V60" s="275"/>
      <c r="W60" s="275"/>
      <c r="X60" s="275"/>
      <c r="Y60" s="275"/>
      <c r="Z60" s="290"/>
      <c r="AA60" s="291"/>
      <c r="AB60" s="291"/>
      <c r="AC60" s="291"/>
      <c r="AD60" s="291"/>
      <c r="AE60" s="291"/>
      <c r="AF60" s="291"/>
      <c r="AG60" s="291"/>
      <c r="AH60" s="291"/>
      <c r="AI60" s="292"/>
      <c r="AJ60" s="271"/>
      <c r="AK60" s="271"/>
      <c r="AL60" s="26"/>
      <c r="AM60" s="120"/>
      <c r="AN60" s="280"/>
      <c r="AO60" s="281"/>
      <c r="AP60" s="281"/>
      <c r="AQ60" s="281"/>
      <c r="AR60" s="281"/>
      <c r="AS60" s="281"/>
      <c r="AT60" s="281"/>
      <c r="AU60" s="281"/>
      <c r="AV60" s="281"/>
      <c r="AW60" s="281"/>
      <c r="AX60" s="281"/>
      <c r="AY60" s="282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CD60" s="19"/>
      <c r="CE60" s="19"/>
      <c r="CF60" s="20"/>
      <c r="CG60" s="19"/>
      <c r="CH60" s="19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2"/>
      <c r="CT60" s="12"/>
      <c r="CU60" s="12"/>
      <c r="CV60" s="12"/>
      <c r="CW60" s="12"/>
    </row>
    <row r="61" spans="1:101" ht="3.75" customHeight="1">
      <c r="A61" s="107"/>
      <c r="B61" s="256"/>
      <c r="C61" s="256"/>
      <c r="D61" s="256"/>
      <c r="E61" s="256"/>
      <c r="F61" s="256"/>
      <c r="G61" s="256"/>
      <c r="H61" s="256"/>
      <c r="I61" s="307"/>
      <c r="J61" s="307"/>
      <c r="K61" s="307"/>
      <c r="L61" s="307"/>
      <c r="M61" s="307"/>
      <c r="N61" s="307"/>
      <c r="O61" s="307"/>
      <c r="P61" s="307"/>
      <c r="Q61" s="307"/>
      <c r="R61" s="308"/>
      <c r="S61" s="334"/>
      <c r="T61" s="335"/>
      <c r="U61" s="319"/>
      <c r="V61" s="31"/>
      <c r="W61" s="31"/>
      <c r="X61" s="15"/>
      <c r="Y61" s="13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8"/>
      <c r="AL61" s="26"/>
      <c r="AM61" s="108"/>
      <c r="AN61" s="280"/>
      <c r="AO61" s="281"/>
      <c r="AP61" s="281"/>
      <c r="AQ61" s="281"/>
      <c r="AR61" s="281"/>
      <c r="AS61" s="281"/>
      <c r="AT61" s="281"/>
      <c r="AU61" s="281"/>
      <c r="AV61" s="281"/>
      <c r="AW61" s="281"/>
      <c r="AX61" s="281"/>
      <c r="AY61" s="282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CD61" s="19"/>
      <c r="CE61" s="19"/>
      <c r="CF61" s="20"/>
      <c r="CG61" s="19"/>
      <c r="CH61" s="19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2"/>
      <c r="CT61" s="12"/>
      <c r="CU61" s="12"/>
      <c r="CV61" s="12"/>
      <c r="CW61" s="12"/>
    </row>
    <row r="62" spans="1:101" ht="3.75" customHeight="1">
      <c r="A62" s="107"/>
      <c r="B62" s="256"/>
      <c r="C62" s="256"/>
      <c r="D62" s="256"/>
      <c r="E62" s="256"/>
      <c r="F62" s="256"/>
      <c r="G62" s="256"/>
      <c r="H62" s="256"/>
      <c r="I62" s="307"/>
      <c r="J62" s="307"/>
      <c r="K62" s="307"/>
      <c r="L62" s="307"/>
      <c r="M62" s="307"/>
      <c r="N62" s="307"/>
      <c r="O62" s="307"/>
      <c r="P62" s="307"/>
      <c r="Q62" s="307"/>
      <c r="R62" s="308"/>
      <c r="S62" s="334"/>
      <c r="T62" s="335"/>
      <c r="U62" s="108"/>
      <c r="V62" s="31"/>
      <c r="W62" s="31"/>
      <c r="X62" s="13"/>
      <c r="Y62" s="13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8"/>
      <c r="AL62" s="26"/>
      <c r="AM62" s="108"/>
      <c r="AN62" s="280"/>
      <c r="AO62" s="281"/>
      <c r="AP62" s="281"/>
      <c r="AQ62" s="281"/>
      <c r="AR62" s="281"/>
      <c r="AS62" s="281"/>
      <c r="AT62" s="281"/>
      <c r="AU62" s="281"/>
      <c r="AV62" s="281"/>
      <c r="AW62" s="281"/>
      <c r="AX62" s="281"/>
      <c r="AY62" s="282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CD62" s="19"/>
      <c r="CE62" s="19"/>
      <c r="CF62" s="20"/>
      <c r="CG62" s="19"/>
      <c r="CH62" s="19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2"/>
      <c r="CT62" s="12"/>
      <c r="CU62" s="12"/>
      <c r="CV62" s="12"/>
      <c r="CW62" s="12"/>
    </row>
    <row r="63" spans="1:101" ht="3.75" customHeight="1">
      <c r="A63" s="107"/>
      <c r="B63" s="256"/>
      <c r="C63" s="256"/>
      <c r="D63" s="256"/>
      <c r="E63" s="256"/>
      <c r="F63" s="256"/>
      <c r="G63" s="256"/>
      <c r="H63" s="256"/>
      <c r="I63" s="309"/>
      <c r="J63" s="309"/>
      <c r="K63" s="309"/>
      <c r="L63" s="309"/>
      <c r="M63" s="309"/>
      <c r="N63" s="309"/>
      <c r="O63" s="309"/>
      <c r="P63" s="309"/>
      <c r="Q63" s="309"/>
      <c r="R63" s="310"/>
      <c r="S63" s="336"/>
      <c r="T63" s="337"/>
      <c r="U63" s="108"/>
      <c r="V63" s="31"/>
      <c r="W63" s="31"/>
      <c r="X63" s="13"/>
      <c r="Y63" s="13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8"/>
      <c r="AL63" s="26"/>
      <c r="AM63" s="108"/>
      <c r="AN63" s="280"/>
      <c r="AO63" s="281"/>
      <c r="AP63" s="281"/>
      <c r="AQ63" s="281"/>
      <c r="AR63" s="281"/>
      <c r="AS63" s="281"/>
      <c r="AT63" s="281"/>
      <c r="AU63" s="281"/>
      <c r="AV63" s="281"/>
      <c r="AW63" s="281"/>
      <c r="AX63" s="281"/>
      <c r="AY63" s="282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CD63" s="19"/>
      <c r="CE63" s="19"/>
      <c r="CF63" s="20"/>
      <c r="CG63" s="19"/>
      <c r="CH63" s="19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2"/>
      <c r="CT63" s="12"/>
      <c r="CU63" s="12"/>
      <c r="CV63" s="12"/>
      <c r="CW63" s="12"/>
    </row>
    <row r="64" spans="1:101" ht="3.75" customHeight="1">
      <c r="A64" s="107"/>
      <c r="B64" s="12"/>
      <c r="C64" s="12"/>
      <c r="D64" s="12"/>
      <c r="E64" s="12"/>
      <c r="F64" s="12"/>
      <c r="G64" s="13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13"/>
      <c r="S64" s="13"/>
      <c r="T64" s="13"/>
      <c r="U64" s="109"/>
      <c r="V64" s="13"/>
      <c r="W64" s="30"/>
      <c r="X64" s="13"/>
      <c r="Y64" s="13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8"/>
      <c r="AL64" s="26"/>
      <c r="AM64" s="108"/>
      <c r="AN64" s="280"/>
      <c r="AO64" s="281"/>
      <c r="AP64" s="281"/>
      <c r="AQ64" s="281"/>
      <c r="AR64" s="281"/>
      <c r="AS64" s="281"/>
      <c r="AT64" s="281"/>
      <c r="AU64" s="281"/>
      <c r="AV64" s="281"/>
      <c r="AW64" s="281"/>
      <c r="AX64" s="281"/>
      <c r="AY64" s="282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20"/>
      <c r="CG64" s="19"/>
      <c r="CH64" s="19"/>
      <c r="CI64" s="18"/>
      <c r="CJ64" s="18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</row>
    <row r="65" spans="2:101" ht="3.75" customHeight="1">
      <c r="B65" s="15"/>
      <c r="C65" s="15"/>
      <c r="D65" s="15"/>
      <c r="E65" s="15"/>
      <c r="F65" s="15"/>
      <c r="G65" s="15"/>
      <c r="H65" s="15"/>
      <c r="I65" s="27"/>
      <c r="J65" s="15"/>
      <c r="K65" s="15"/>
      <c r="L65" s="15"/>
      <c r="M65" s="15"/>
      <c r="N65" s="15"/>
      <c r="O65" s="15"/>
      <c r="P65" s="15"/>
      <c r="Q65" s="27"/>
      <c r="R65" s="15"/>
      <c r="S65" s="15"/>
      <c r="T65" s="15"/>
      <c r="U65" s="105"/>
      <c r="V65" s="15"/>
      <c r="W65" s="15"/>
      <c r="X65" s="15"/>
      <c r="Y65" s="26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8"/>
      <c r="AL65" s="26"/>
      <c r="AM65" s="108"/>
      <c r="AN65" s="280"/>
      <c r="AO65" s="281"/>
      <c r="AP65" s="281"/>
      <c r="AQ65" s="281"/>
      <c r="AR65" s="281"/>
      <c r="AS65" s="281"/>
      <c r="AT65" s="281"/>
      <c r="AU65" s="281"/>
      <c r="AV65" s="281"/>
      <c r="AW65" s="281"/>
      <c r="AX65" s="281"/>
      <c r="AY65" s="282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20"/>
      <c r="CG65" s="19"/>
      <c r="CH65" s="19"/>
      <c r="CI65" s="18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</row>
    <row r="66" spans="2:101" ht="3.75" customHeight="1">
      <c r="B66" s="15"/>
      <c r="C66" s="15"/>
      <c r="D66" s="15"/>
      <c r="E66" s="15"/>
      <c r="F66" s="15"/>
      <c r="G66" s="15"/>
      <c r="H66" s="15"/>
      <c r="I66" s="17"/>
      <c r="J66" s="15"/>
      <c r="K66" s="15"/>
      <c r="L66" s="15"/>
      <c r="M66" s="15"/>
      <c r="N66" s="15"/>
      <c r="O66" s="15"/>
      <c r="P66" s="15"/>
      <c r="Q66" s="17"/>
      <c r="R66" s="15"/>
      <c r="S66" s="15"/>
      <c r="T66" s="15"/>
      <c r="U66" s="105"/>
      <c r="V66" s="15"/>
      <c r="W66" s="15"/>
      <c r="X66" s="15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3"/>
      <c r="AM66" s="108"/>
      <c r="AN66" s="280"/>
      <c r="AO66" s="281"/>
      <c r="AP66" s="281"/>
      <c r="AQ66" s="281"/>
      <c r="AR66" s="281"/>
      <c r="AS66" s="281"/>
      <c r="AT66" s="281"/>
      <c r="AU66" s="281"/>
      <c r="AV66" s="281"/>
      <c r="AW66" s="281"/>
      <c r="AX66" s="281"/>
      <c r="AY66" s="282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20"/>
      <c r="CG66" s="19"/>
      <c r="CH66" s="19"/>
      <c r="CI66" s="18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</row>
    <row r="67" spans="2:101" ht="3.75" customHeight="1">
      <c r="B67" s="15"/>
      <c r="C67" s="15"/>
      <c r="D67" s="15"/>
      <c r="E67" s="15"/>
      <c r="F67" s="15"/>
      <c r="G67" s="15"/>
      <c r="H67" s="15"/>
      <c r="I67" s="17"/>
      <c r="J67" s="15"/>
      <c r="K67" s="15"/>
      <c r="L67" s="15"/>
      <c r="M67" s="15"/>
      <c r="N67" s="15"/>
      <c r="O67" s="15"/>
      <c r="P67" s="15"/>
      <c r="Q67" s="17"/>
      <c r="R67" s="15"/>
      <c r="S67" s="15"/>
      <c r="T67" s="15"/>
      <c r="U67" s="105"/>
      <c r="V67" s="15"/>
      <c r="W67" s="15"/>
      <c r="X67" s="15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3"/>
      <c r="AM67" s="108"/>
      <c r="AN67" s="280"/>
      <c r="AO67" s="281"/>
      <c r="AP67" s="281"/>
      <c r="AQ67" s="281"/>
      <c r="AR67" s="281"/>
      <c r="AS67" s="281"/>
      <c r="AT67" s="281"/>
      <c r="AU67" s="281"/>
      <c r="AV67" s="281"/>
      <c r="AW67" s="281"/>
      <c r="AX67" s="281"/>
      <c r="AY67" s="282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20"/>
      <c r="CG67" s="19"/>
      <c r="CH67" s="19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</row>
    <row r="68" spans="2:101" ht="3.75" customHeight="1">
      <c r="B68" s="15"/>
      <c r="C68" s="15"/>
      <c r="D68" s="15"/>
      <c r="E68" s="15"/>
      <c r="F68" s="15"/>
      <c r="G68" s="15"/>
      <c r="H68" s="15"/>
      <c r="I68" s="17"/>
      <c r="J68" s="15"/>
      <c r="K68" s="15"/>
      <c r="L68" s="15"/>
      <c r="M68" s="15"/>
      <c r="N68" s="15"/>
      <c r="O68" s="15"/>
      <c r="P68" s="15"/>
      <c r="Q68" s="17"/>
      <c r="R68" s="15"/>
      <c r="S68" s="15"/>
      <c r="T68" s="15"/>
      <c r="U68" s="105"/>
      <c r="V68" s="15"/>
      <c r="W68" s="15"/>
      <c r="X68" s="15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3"/>
      <c r="AM68" s="108"/>
      <c r="AN68" s="283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5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20"/>
      <c r="CG68" s="19"/>
      <c r="CH68" s="19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</row>
    <row r="69" spans="7:101" ht="3.75" customHeight="1">
      <c r="G69" s="15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N69" s="272" t="s">
        <v>74</v>
      </c>
      <c r="AO69" s="272"/>
      <c r="AP69" s="272"/>
      <c r="AQ69" s="272"/>
      <c r="AR69" s="272"/>
      <c r="AS69" s="272"/>
      <c r="AT69" s="272"/>
      <c r="AU69" s="272"/>
      <c r="AV69" s="272"/>
      <c r="AW69" s="272"/>
      <c r="AX69" s="272"/>
      <c r="AY69" s="272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20"/>
      <c r="CG69" s="19"/>
      <c r="CH69" s="19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</row>
    <row r="70" spans="7:101" ht="3.75" customHeight="1">
      <c r="G70" s="26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27"/>
      <c r="AK70" s="14"/>
      <c r="AL70" s="14"/>
      <c r="AN70" s="272"/>
      <c r="AO70" s="272"/>
      <c r="AP70" s="272"/>
      <c r="AQ70" s="272"/>
      <c r="AR70" s="272"/>
      <c r="AS70" s="272"/>
      <c r="AT70" s="272"/>
      <c r="AU70" s="272"/>
      <c r="AV70" s="272"/>
      <c r="AW70" s="272"/>
      <c r="AX70" s="272"/>
      <c r="AY70" s="272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20"/>
      <c r="CG70" s="19"/>
      <c r="CH70" s="19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</row>
    <row r="71" spans="7:101" ht="3.75" customHeight="1">
      <c r="G71" s="26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27"/>
      <c r="AK71" s="14"/>
      <c r="AL71" s="14"/>
      <c r="AN71" s="272"/>
      <c r="AO71" s="272"/>
      <c r="AP71" s="272"/>
      <c r="AQ71" s="272"/>
      <c r="AR71" s="272"/>
      <c r="AS71" s="272"/>
      <c r="AT71" s="272"/>
      <c r="AU71" s="272"/>
      <c r="AV71" s="272"/>
      <c r="AW71" s="272"/>
      <c r="AX71" s="272"/>
      <c r="AY71" s="272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20"/>
      <c r="CG71" s="19"/>
      <c r="CH71" s="19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</row>
    <row r="72" spans="7:101" ht="3.75" customHeight="1">
      <c r="G72" s="15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27"/>
      <c r="AK72" s="14"/>
      <c r="AL72" s="14"/>
      <c r="AN72" s="272"/>
      <c r="AO72" s="272"/>
      <c r="AP72" s="272"/>
      <c r="AQ72" s="272"/>
      <c r="AR72" s="272"/>
      <c r="AS72" s="272"/>
      <c r="AT72" s="272"/>
      <c r="AU72" s="272"/>
      <c r="AV72" s="272"/>
      <c r="AW72" s="272"/>
      <c r="AX72" s="272"/>
      <c r="AY72" s="272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20"/>
      <c r="CG72" s="19"/>
      <c r="CH72" s="19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</row>
    <row r="73" spans="1:101" ht="3.75" customHeight="1">
      <c r="A73" s="104" t="str">
        <f>B73&amp;" "&amp;N73</f>
        <v>3rd place finalist 1 Kaas Ondřej CZE</v>
      </c>
      <c r="B73" s="259" t="s">
        <v>77</v>
      </c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1"/>
      <c r="N73" s="259" t="str">
        <f>IF(ISNUMBER(AJ21),IF(AJ21&gt;AJ33,Z33,Z21),"")</f>
        <v>Kaas Ondřej CZE</v>
      </c>
      <c r="O73" s="260"/>
      <c r="P73" s="260"/>
      <c r="Q73" s="260"/>
      <c r="R73" s="260"/>
      <c r="S73" s="260"/>
      <c r="T73" s="260"/>
      <c r="U73" s="268"/>
      <c r="V73" s="271">
        <v>2</v>
      </c>
      <c r="W73" s="271"/>
      <c r="X73" s="26"/>
      <c r="Y73" s="26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27"/>
      <c r="AK73" s="14"/>
      <c r="AL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5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20"/>
      <c r="CG73" s="19"/>
      <c r="CH73" s="19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</row>
    <row r="74" spans="2:101" ht="14.25" customHeight="1">
      <c r="B74" s="262"/>
      <c r="C74" s="263"/>
      <c r="D74" s="263"/>
      <c r="E74" s="263"/>
      <c r="F74" s="263"/>
      <c r="G74" s="263"/>
      <c r="H74" s="263"/>
      <c r="I74" s="263"/>
      <c r="J74" s="263"/>
      <c r="K74" s="263"/>
      <c r="L74" s="263"/>
      <c r="M74" s="264"/>
      <c r="N74" s="262"/>
      <c r="O74" s="263"/>
      <c r="P74" s="263"/>
      <c r="Q74" s="263"/>
      <c r="R74" s="263"/>
      <c r="S74" s="263"/>
      <c r="T74" s="263"/>
      <c r="U74" s="269"/>
      <c r="V74" s="271"/>
      <c r="W74" s="271"/>
      <c r="X74" s="25"/>
      <c r="Y74" s="13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27"/>
      <c r="AK74" s="14"/>
      <c r="AL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5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20"/>
      <c r="CG74" s="19"/>
      <c r="CH74" s="19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</row>
    <row r="75" spans="2:101" ht="3.75" customHeight="1">
      <c r="B75" s="262"/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4"/>
      <c r="N75" s="262"/>
      <c r="O75" s="263"/>
      <c r="P75" s="263"/>
      <c r="Q75" s="263"/>
      <c r="R75" s="263"/>
      <c r="S75" s="263"/>
      <c r="T75" s="263"/>
      <c r="U75" s="269"/>
      <c r="V75" s="271"/>
      <c r="W75" s="271"/>
      <c r="X75" s="273"/>
      <c r="Y75" s="13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27"/>
      <c r="AK75" s="14"/>
      <c r="AL75" s="14"/>
      <c r="AN75" s="14"/>
      <c r="AO75" s="14"/>
      <c r="AP75" s="14"/>
      <c r="AQ75" s="14"/>
      <c r="AR75" s="14"/>
      <c r="AS75" s="14"/>
      <c r="AT75" s="14"/>
      <c r="AU75" s="246"/>
      <c r="AV75" s="246"/>
      <c r="AW75" s="246"/>
      <c r="AX75" s="246"/>
      <c r="AY75" s="246"/>
      <c r="AZ75" s="246"/>
      <c r="BA75" s="246"/>
      <c r="BB75" s="246"/>
      <c r="BC75" s="246"/>
      <c r="BD75" s="246"/>
      <c r="BE75" s="246"/>
      <c r="BF75" s="246"/>
      <c r="BG75" s="246"/>
      <c r="BH75" s="246"/>
      <c r="BI75" s="246"/>
      <c r="BJ75" s="246"/>
      <c r="BK75" s="246"/>
      <c r="BL75" s="246"/>
      <c r="BM75" s="246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20"/>
      <c r="CG75" s="19"/>
      <c r="CH75" s="19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</row>
    <row r="76" spans="2:101" ht="3.75" customHeight="1">
      <c r="B76" s="265"/>
      <c r="C76" s="266"/>
      <c r="D76" s="266"/>
      <c r="E76" s="266"/>
      <c r="F76" s="266"/>
      <c r="G76" s="266"/>
      <c r="H76" s="266"/>
      <c r="I76" s="266"/>
      <c r="J76" s="266"/>
      <c r="K76" s="266"/>
      <c r="L76" s="266"/>
      <c r="M76" s="267"/>
      <c r="N76" s="265"/>
      <c r="O76" s="266"/>
      <c r="P76" s="266"/>
      <c r="Q76" s="266"/>
      <c r="R76" s="266"/>
      <c r="S76" s="266"/>
      <c r="T76" s="266"/>
      <c r="U76" s="270"/>
      <c r="V76" s="271"/>
      <c r="W76" s="271"/>
      <c r="X76" s="273"/>
      <c r="Y76" s="13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3"/>
      <c r="AK76" s="14"/>
      <c r="AL76" s="14"/>
      <c r="AN76" s="14"/>
      <c r="AO76" s="14"/>
      <c r="AP76" s="14"/>
      <c r="AQ76" s="14"/>
      <c r="AR76" s="14"/>
      <c r="AS76" s="14"/>
      <c r="AT76" s="14"/>
      <c r="AU76" s="246"/>
      <c r="AV76" s="246"/>
      <c r="AW76" s="246"/>
      <c r="AX76" s="246"/>
      <c r="AY76" s="246"/>
      <c r="AZ76" s="246"/>
      <c r="BA76" s="246"/>
      <c r="BB76" s="246"/>
      <c r="BC76" s="246"/>
      <c r="BD76" s="246"/>
      <c r="BE76" s="246"/>
      <c r="BF76" s="246"/>
      <c r="BG76" s="246"/>
      <c r="BH76" s="246"/>
      <c r="BI76" s="246"/>
      <c r="BJ76" s="246"/>
      <c r="BK76" s="246"/>
      <c r="BL76" s="246"/>
      <c r="BM76" s="246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20"/>
      <c r="CG76" s="19"/>
      <c r="CH76" s="19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</row>
    <row r="77" spans="7:101" ht="3.75" customHeight="1">
      <c r="G77" s="26"/>
      <c r="H77" s="14"/>
      <c r="I77" s="14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09"/>
      <c r="V77" s="13"/>
      <c r="W77" s="13"/>
      <c r="X77" s="273"/>
      <c r="Y77" s="13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13"/>
      <c r="AK77" s="14"/>
      <c r="AL77" s="14"/>
      <c r="AN77" s="14"/>
      <c r="AO77" s="14"/>
      <c r="AP77" s="14"/>
      <c r="AQ77" s="14"/>
      <c r="AR77" s="14"/>
      <c r="AS77" s="14"/>
      <c r="AT77" s="14"/>
      <c r="AU77" s="246"/>
      <c r="AV77" s="246"/>
      <c r="AW77" s="246"/>
      <c r="AX77" s="246"/>
      <c r="AY77" s="246"/>
      <c r="AZ77" s="246"/>
      <c r="BA77" s="246"/>
      <c r="BB77" s="246"/>
      <c r="BC77" s="246"/>
      <c r="BD77" s="246"/>
      <c r="BE77" s="246"/>
      <c r="BF77" s="246"/>
      <c r="BG77" s="246"/>
      <c r="BH77" s="246"/>
      <c r="BI77" s="246"/>
      <c r="BJ77" s="246"/>
      <c r="BK77" s="246"/>
      <c r="BL77" s="246"/>
      <c r="BM77" s="246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20"/>
      <c r="CG77" s="19"/>
      <c r="CH77" s="19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</row>
    <row r="78" spans="7:101" ht="3.75" customHeight="1">
      <c r="G78" s="15"/>
      <c r="H78" s="14"/>
      <c r="I78" s="14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09"/>
      <c r="V78" s="13"/>
      <c r="W78" s="13"/>
      <c r="X78" s="131"/>
      <c r="Y78" s="13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13"/>
      <c r="AK78" s="14"/>
      <c r="AL78" s="14"/>
      <c r="AN78" s="14"/>
      <c r="AO78" s="14"/>
      <c r="AP78" s="14"/>
      <c r="AQ78" s="14"/>
      <c r="AR78" s="14"/>
      <c r="AS78" s="14"/>
      <c r="AT78" s="14"/>
      <c r="AU78" s="246"/>
      <c r="AV78" s="246"/>
      <c r="AW78" s="246"/>
      <c r="AX78" s="246"/>
      <c r="AY78" s="246"/>
      <c r="AZ78" s="246"/>
      <c r="BA78" s="246"/>
      <c r="BB78" s="246"/>
      <c r="BC78" s="246"/>
      <c r="BD78" s="246"/>
      <c r="BE78" s="246"/>
      <c r="BF78" s="246"/>
      <c r="BG78" s="246"/>
      <c r="BH78" s="246"/>
      <c r="BI78" s="246"/>
      <c r="BJ78" s="246"/>
      <c r="BK78" s="246"/>
      <c r="BL78" s="246"/>
      <c r="BM78" s="246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20"/>
      <c r="CG78" s="24"/>
      <c r="CH78" s="19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</row>
    <row r="79" spans="7:101" ht="3.75" customHeight="1">
      <c r="G79" s="15"/>
      <c r="H79" s="247" t="s">
        <v>76</v>
      </c>
      <c r="I79" s="248"/>
      <c r="J79" s="248"/>
      <c r="K79" s="248"/>
      <c r="L79" s="248"/>
      <c r="M79" s="248"/>
      <c r="N79" s="248"/>
      <c r="O79" s="248"/>
      <c r="P79" s="248"/>
      <c r="Q79" s="248"/>
      <c r="R79" s="248"/>
      <c r="S79" s="248"/>
      <c r="T79" s="248"/>
      <c r="U79" s="249"/>
      <c r="V79" s="14"/>
      <c r="W79" s="14"/>
      <c r="X79" s="131"/>
      <c r="Y79" s="13"/>
      <c r="Z79" s="259" t="str">
        <f>IF(ISNUMBER(V73),IF(V73&gt;V85,N73,N85),"")</f>
        <v>Hegedűs László HUN</v>
      </c>
      <c r="AA79" s="260"/>
      <c r="AB79" s="260"/>
      <c r="AC79" s="260"/>
      <c r="AD79" s="260"/>
      <c r="AE79" s="260"/>
      <c r="AF79" s="260"/>
      <c r="AG79" s="260"/>
      <c r="AH79" s="260"/>
      <c r="AI79" s="260"/>
      <c r="AJ79" s="261"/>
      <c r="AK79" s="14"/>
      <c r="AL79" s="14"/>
      <c r="AN79" s="14"/>
      <c r="AO79" s="14"/>
      <c r="AP79" s="14"/>
      <c r="AQ79" s="14"/>
      <c r="AR79" s="14"/>
      <c r="AS79" s="14"/>
      <c r="AT79" s="14"/>
      <c r="AU79" s="22"/>
      <c r="AV79" s="22"/>
      <c r="AW79" s="22"/>
      <c r="AX79" s="22"/>
      <c r="AY79" s="22"/>
      <c r="AZ79" s="22"/>
      <c r="BA79" s="22"/>
      <c r="BB79" s="22"/>
      <c r="BC79" s="22"/>
      <c r="BD79" s="26"/>
      <c r="BE79" s="26"/>
      <c r="BF79" s="26"/>
      <c r="BG79" s="26"/>
      <c r="BH79" s="26"/>
      <c r="BI79" s="13"/>
      <c r="BJ79" s="14"/>
      <c r="BK79" s="14"/>
      <c r="BL79" s="14"/>
      <c r="BM79" s="14"/>
      <c r="BZ79" s="24"/>
      <c r="CA79" s="24"/>
      <c r="CB79" s="24"/>
      <c r="CC79" s="24"/>
      <c r="CD79" s="24"/>
      <c r="CE79" s="23"/>
      <c r="CF79" s="23"/>
      <c r="CG79" s="24"/>
      <c r="CH79" s="19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</row>
    <row r="80" spans="7:101" ht="3.75" customHeight="1">
      <c r="G80" s="15"/>
      <c r="H80" s="250"/>
      <c r="I80" s="251"/>
      <c r="J80" s="251"/>
      <c r="K80" s="251"/>
      <c r="L80" s="251"/>
      <c r="M80" s="251"/>
      <c r="N80" s="251"/>
      <c r="O80" s="251"/>
      <c r="P80" s="251"/>
      <c r="Q80" s="251"/>
      <c r="R80" s="251"/>
      <c r="S80" s="251"/>
      <c r="T80" s="251"/>
      <c r="U80" s="252"/>
      <c r="V80" s="14"/>
      <c r="W80" s="14"/>
      <c r="X80" s="131"/>
      <c r="Y80" s="25"/>
      <c r="Z80" s="262"/>
      <c r="AA80" s="263"/>
      <c r="AB80" s="263"/>
      <c r="AC80" s="263"/>
      <c r="AD80" s="263"/>
      <c r="AE80" s="263"/>
      <c r="AF80" s="263"/>
      <c r="AG80" s="263"/>
      <c r="AH80" s="263"/>
      <c r="AI80" s="263"/>
      <c r="AJ80" s="264"/>
      <c r="AK80" s="14"/>
      <c r="AL80" s="14"/>
      <c r="AN80" s="14"/>
      <c r="AO80" s="14"/>
      <c r="AP80" s="14"/>
      <c r="AQ80" s="14"/>
      <c r="AR80" s="14"/>
      <c r="AS80" s="14"/>
      <c r="AT80" s="14"/>
      <c r="AU80" s="257"/>
      <c r="AV80" s="257"/>
      <c r="AW80" s="257"/>
      <c r="AX80" s="257"/>
      <c r="AY80" s="257"/>
      <c r="AZ80" s="257"/>
      <c r="BA80" s="257"/>
      <c r="BB80" s="257"/>
      <c r="BC80" s="257"/>
      <c r="BD80" s="257"/>
      <c r="BE80" s="257"/>
      <c r="BF80" s="257"/>
      <c r="BG80" s="257"/>
      <c r="BH80" s="257"/>
      <c r="BI80" s="257"/>
      <c r="BJ80" s="257"/>
      <c r="BK80" s="257"/>
      <c r="BL80" s="257"/>
      <c r="BM80" s="257"/>
      <c r="BZ80" s="24"/>
      <c r="CA80" s="24"/>
      <c r="CB80" s="24"/>
      <c r="CC80" s="24"/>
      <c r="CD80" s="24"/>
      <c r="CE80" s="23"/>
      <c r="CF80" s="23"/>
      <c r="CG80" s="24"/>
      <c r="CH80" s="19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</row>
    <row r="81" spans="7:101" ht="15" customHeight="1">
      <c r="G81" s="15"/>
      <c r="H81" s="250"/>
      <c r="I81" s="251"/>
      <c r="J81" s="251"/>
      <c r="K81" s="251"/>
      <c r="L81" s="251"/>
      <c r="M81" s="251"/>
      <c r="N81" s="251"/>
      <c r="O81" s="251"/>
      <c r="P81" s="251"/>
      <c r="Q81" s="251"/>
      <c r="R81" s="251"/>
      <c r="S81" s="251"/>
      <c r="T81" s="251"/>
      <c r="U81" s="252"/>
      <c r="V81" s="14"/>
      <c r="W81" s="14"/>
      <c r="X81" s="131"/>
      <c r="Y81" s="13"/>
      <c r="Z81" s="262"/>
      <c r="AA81" s="263"/>
      <c r="AB81" s="263"/>
      <c r="AC81" s="263"/>
      <c r="AD81" s="263"/>
      <c r="AE81" s="263"/>
      <c r="AF81" s="263"/>
      <c r="AG81" s="263"/>
      <c r="AH81" s="263"/>
      <c r="AI81" s="263"/>
      <c r="AJ81" s="264"/>
      <c r="AK81" s="14"/>
      <c r="AL81" s="14"/>
      <c r="AN81" s="14"/>
      <c r="AO81" s="14"/>
      <c r="AP81" s="14"/>
      <c r="AQ81" s="14"/>
      <c r="AR81" s="14"/>
      <c r="AS81" s="14"/>
      <c r="AT81" s="14"/>
      <c r="AU81" s="257"/>
      <c r="AV81" s="257"/>
      <c r="AW81" s="257"/>
      <c r="AX81" s="257"/>
      <c r="AY81" s="257"/>
      <c r="AZ81" s="257"/>
      <c r="BA81" s="257"/>
      <c r="BB81" s="257"/>
      <c r="BC81" s="257"/>
      <c r="BD81" s="257"/>
      <c r="BE81" s="257"/>
      <c r="BF81" s="257"/>
      <c r="BG81" s="257"/>
      <c r="BH81" s="257"/>
      <c r="BI81" s="257"/>
      <c r="BJ81" s="257"/>
      <c r="BK81" s="257"/>
      <c r="BL81" s="257"/>
      <c r="BM81" s="257"/>
      <c r="BZ81" s="24"/>
      <c r="CA81" s="24"/>
      <c r="CB81" s="24"/>
      <c r="CC81" s="24"/>
      <c r="CD81" s="24"/>
      <c r="CE81" s="23"/>
      <c r="CF81" s="23"/>
      <c r="CG81" s="19"/>
      <c r="CH81" s="19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2"/>
      <c r="CT81" s="12"/>
      <c r="CU81" s="12"/>
      <c r="CV81" s="12"/>
      <c r="CW81" s="12"/>
    </row>
    <row r="82" spans="7:101" ht="3.75" customHeight="1">
      <c r="G82" s="15"/>
      <c r="H82" s="253"/>
      <c r="I82" s="254"/>
      <c r="J82" s="254"/>
      <c r="K82" s="254"/>
      <c r="L82" s="254"/>
      <c r="M82" s="254"/>
      <c r="N82" s="254"/>
      <c r="O82" s="254"/>
      <c r="P82" s="254"/>
      <c r="Q82" s="254"/>
      <c r="R82" s="254"/>
      <c r="S82" s="254"/>
      <c r="T82" s="254"/>
      <c r="U82" s="255"/>
      <c r="V82" s="14"/>
      <c r="W82" s="14"/>
      <c r="X82" s="131"/>
      <c r="Y82" s="13"/>
      <c r="Z82" s="265"/>
      <c r="AA82" s="266"/>
      <c r="AB82" s="266"/>
      <c r="AC82" s="266"/>
      <c r="AD82" s="266"/>
      <c r="AE82" s="266"/>
      <c r="AF82" s="266"/>
      <c r="AG82" s="266"/>
      <c r="AH82" s="266"/>
      <c r="AI82" s="266"/>
      <c r="AJ82" s="267"/>
      <c r="AK82" s="14"/>
      <c r="AL82" s="14"/>
      <c r="AN82" s="14"/>
      <c r="AO82" s="14"/>
      <c r="AP82" s="14"/>
      <c r="AQ82" s="14"/>
      <c r="AR82" s="14"/>
      <c r="AS82" s="14"/>
      <c r="AT82" s="14"/>
      <c r="AU82" s="257"/>
      <c r="AV82" s="257"/>
      <c r="AW82" s="257"/>
      <c r="AX82" s="257"/>
      <c r="AY82" s="257"/>
      <c r="AZ82" s="257"/>
      <c r="BA82" s="257"/>
      <c r="BB82" s="257"/>
      <c r="BC82" s="257"/>
      <c r="BD82" s="257"/>
      <c r="BE82" s="257"/>
      <c r="BF82" s="257"/>
      <c r="BG82" s="257"/>
      <c r="BH82" s="257"/>
      <c r="BI82" s="257"/>
      <c r="BJ82" s="257"/>
      <c r="BK82" s="257"/>
      <c r="BL82" s="257"/>
      <c r="BM82" s="257"/>
      <c r="CF82" s="23"/>
      <c r="CG82" s="19"/>
      <c r="CH82" s="19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2"/>
      <c r="CT82" s="12"/>
      <c r="CU82" s="12"/>
      <c r="CV82" s="12"/>
      <c r="CW82" s="12"/>
    </row>
    <row r="83" spans="7:101" ht="3.75" customHeight="1">
      <c r="G83" s="15"/>
      <c r="H83" s="14"/>
      <c r="I83" s="14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09"/>
      <c r="V83" s="13"/>
      <c r="W83" s="13"/>
      <c r="X83" s="131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4"/>
      <c r="AK83" s="14"/>
      <c r="AL83" s="14"/>
      <c r="AN83" s="14"/>
      <c r="AO83" s="14"/>
      <c r="AP83" s="14"/>
      <c r="AQ83" s="14"/>
      <c r="AR83" s="14"/>
      <c r="AS83" s="14"/>
      <c r="AT83" s="14"/>
      <c r="AU83" s="257"/>
      <c r="AV83" s="257"/>
      <c r="AW83" s="257"/>
      <c r="AX83" s="257"/>
      <c r="AY83" s="257"/>
      <c r="AZ83" s="257"/>
      <c r="BA83" s="257"/>
      <c r="BB83" s="257"/>
      <c r="BC83" s="257"/>
      <c r="BD83" s="257"/>
      <c r="BE83" s="257"/>
      <c r="BF83" s="257"/>
      <c r="BG83" s="257"/>
      <c r="BH83" s="257"/>
      <c r="BI83" s="257"/>
      <c r="BJ83" s="257"/>
      <c r="BK83" s="257"/>
      <c r="BL83" s="257"/>
      <c r="BM83" s="257"/>
      <c r="CF83" s="20"/>
      <c r="CG83" s="19"/>
      <c r="CH83" s="19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2"/>
      <c r="CT83" s="12"/>
      <c r="CU83" s="12"/>
      <c r="CV83" s="12"/>
      <c r="CW83" s="12"/>
    </row>
    <row r="84" spans="7:101" ht="3.75" customHeight="1">
      <c r="G84" s="15"/>
      <c r="H84" s="14"/>
      <c r="I84" s="14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09"/>
      <c r="V84" s="13"/>
      <c r="W84" s="13"/>
      <c r="X84" s="258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4"/>
      <c r="AK84" s="14"/>
      <c r="AL84" s="14"/>
      <c r="AN84" s="14"/>
      <c r="AO84" s="14"/>
      <c r="AP84" s="14"/>
      <c r="AQ84" s="14"/>
      <c r="AR84" s="14"/>
      <c r="AS84" s="14"/>
      <c r="AT84" s="14"/>
      <c r="AU84" s="22"/>
      <c r="AV84" s="22"/>
      <c r="AW84" s="22"/>
      <c r="AX84" s="22"/>
      <c r="AY84" s="22"/>
      <c r="AZ84" s="21"/>
      <c r="BA84" s="21"/>
      <c r="BB84" s="21"/>
      <c r="BC84" s="21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CF84" s="20"/>
      <c r="CG84" s="19"/>
      <c r="CH84" s="19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2"/>
      <c r="CT84" s="12"/>
      <c r="CU84" s="12"/>
      <c r="CV84" s="12"/>
      <c r="CW84" s="12"/>
    </row>
    <row r="85" spans="1:101" ht="3.75" customHeight="1">
      <c r="A85" s="104" t="str">
        <f>B85&amp;" "&amp;N85</f>
        <v>3rd place finalist 2 Hegedűs László HUN</v>
      </c>
      <c r="B85" s="259" t="s">
        <v>78</v>
      </c>
      <c r="C85" s="260"/>
      <c r="D85" s="260"/>
      <c r="E85" s="260"/>
      <c r="F85" s="260"/>
      <c r="G85" s="260"/>
      <c r="H85" s="260"/>
      <c r="I85" s="260"/>
      <c r="J85" s="260"/>
      <c r="K85" s="260"/>
      <c r="L85" s="260"/>
      <c r="M85" s="261"/>
      <c r="N85" s="259" t="str">
        <f>Z57</f>
        <v>Hegedűs László HUN</v>
      </c>
      <c r="O85" s="260"/>
      <c r="P85" s="260"/>
      <c r="Q85" s="260"/>
      <c r="R85" s="260"/>
      <c r="S85" s="260"/>
      <c r="T85" s="260"/>
      <c r="U85" s="268"/>
      <c r="V85" s="271">
        <v>4</v>
      </c>
      <c r="W85" s="271"/>
      <c r="X85" s="258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4"/>
      <c r="AK85" s="14"/>
      <c r="AL85" s="14"/>
      <c r="AN85" s="14"/>
      <c r="AO85" s="14"/>
      <c r="AP85" s="14"/>
      <c r="AQ85" s="14"/>
      <c r="AR85" s="14"/>
      <c r="AS85" s="14"/>
      <c r="AT85" s="14"/>
      <c r="AU85" s="257"/>
      <c r="AV85" s="257"/>
      <c r="AW85" s="257"/>
      <c r="AX85" s="257"/>
      <c r="AY85" s="257"/>
      <c r="AZ85" s="257"/>
      <c r="BA85" s="257"/>
      <c r="BB85" s="257"/>
      <c r="BC85" s="257"/>
      <c r="BD85" s="245"/>
      <c r="BE85" s="245"/>
      <c r="BF85" s="245"/>
      <c r="BG85" s="245"/>
      <c r="BH85" s="245"/>
      <c r="BI85" s="245"/>
      <c r="BJ85" s="245"/>
      <c r="BK85" s="245"/>
      <c r="BL85" s="245"/>
      <c r="BM85" s="245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</row>
    <row r="86" spans="2:101" ht="3.75" customHeight="1">
      <c r="B86" s="262"/>
      <c r="C86" s="263"/>
      <c r="D86" s="263"/>
      <c r="E86" s="263"/>
      <c r="F86" s="263"/>
      <c r="G86" s="263"/>
      <c r="H86" s="263"/>
      <c r="I86" s="263"/>
      <c r="J86" s="263"/>
      <c r="K86" s="263"/>
      <c r="L86" s="263"/>
      <c r="M86" s="264"/>
      <c r="N86" s="262"/>
      <c r="O86" s="263"/>
      <c r="P86" s="263"/>
      <c r="Q86" s="263"/>
      <c r="R86" s="263"/>
      <c r="S86" s="263"/>
      <c r="T86" s="263"/>
      <c r="U86" s="269"/>
      <c r="V86" s="271"/>
      <c r="W86" s="271"/>
      <c r="X86" s="258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4"/>
      <c r="AK86" s="14"/>
      <c r="AL86" s="14"/>
      <c r="AN86" s="14"/>
      <c r="AO86" s="14"/>
      <c r="AP86" s="14"/>
      <c r="AQ86" s="14"/>
      <c r="AR86" s="14"/>
      <c r="AS86" s="14"/>
      <c r="AT86" s="14"/>
      <c r="AU86" s="257"/>
      <c r="AV86" s="257"/>
      <c r="AW86" s="257"/>
      <c r="AX86" s="257"/>
      <c r="AY86" s="257"/>
      <c r="AZ86" s="257"/>
      <c r="BA86" s="257"/>
      <c r="BB86" s="257"/>
      <c r="BC86" s="257"/>
      <c r="BD86" s="245"/>
      <c r="BE86" s="245"/>
      <c r="BF86" s="245"/>
      <c r="BG86" s="245"/>
      <c r="BH86" s="245"/>
      <c r="BI86" s="245"/>
      <c r="BJ86" s="245"/>
      <c r="BK86" s="245"/>
      <c r="BL86" s="245"/>
      <c r="BM86" s="245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</row>
    <row r="87" spans="2:101" ht="15" customHeight="1">
      <c r="B87" s="262"/>
      <c r="C87" s="263"/>
      <c r="D87" s="263"/>
      <c r="E87" s="263"/>
      <c r="F87" s="263"/>
      <c r="G87" s="263"/>
      <c r="H87" s="263"/>
      <c r="I87" s="263"/>
      <c r="J87" s="263"/>
      <c r="K87" s="263"/>
      <c r="L87" s="263"/>
      <c r="M87" s="264"/>
      <c r="N87" s="262"/>
      <c r="O87" s="263"/>
      <c r="P87" s="263"/>
      <c r="Q87" s="263"/>
      <c r="R87" s="263"/>
      <c r="S87" s="263"/>
      <c r="T87" s="263"/>
      <c r="U87" s="269"/>
      <c r="V87" s="271"/>
      <c r="W87" s="271"/>
      <c r="X87" s="16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4"/>
      <c r="AK87" s="14"/>
      <c r="AL87" s="14"/>
      <c r="AN87" s="14"/>
      <c r="AO87" s="14"/>
      <c r="AP87" s="14"/>
      <c r="AQ87" s="14"/>
      <c r="AR87" s="14"/>
      <c r="AS87" s="14"/>
      <c r="AT87" s="14"/>
      <c r="AU87" s="257"/>
      <c r="AV87" s="257"/>
      <c r="AW87" s="257"/>
      <c r="AX87" s="257"/>
      <c r="AY87" s="257"/>
      <c r="AZ87" s="257"/>
      <c r="BA87" s="257"/>
      <c r="BB87" s="257"/>
      <c r="BC87" s="257"/>
      <c r="BD87" s="245"/>
      <c r="BE87" s="245"/>
      <c r="BF87" s="245"/>
      <c r="BG87" s="245"/>
      <c r="BH87" s="245"/>
      <c r="BI87" s="245"/>
      <c r="BJ87" s="245"/>
      <c r="BK87" s="245"/>
      <c r="BL87" s="245"/>
      <c r="BM87" s="245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</row>
    <row r="88" spans="2:101" ht="3.75" customHeight="1">
      <c r="B88" s="265"/>
      <c r="C88" s="266"/>
      <c r="D88" s="266"/>
      <c r="E88" s="266"/>
      <c r="F88" s="266"/>
      <c r="G88" s="266"/>
      <c r="H88" s="266"/>
      <c r="I88" s="266"/>
      <c r="J88" s="266"/>
      <c r="K88" s="266"/>
      <c r="L88" s="266"/>
      <c r="M88" s="267"/>
      <c r="N88" s="265"/>
      <c r="O88" s="266"/>
      <c r="P88" s="266"/>
      <c r="Q88" s="266"/>
      <c r="R88" s="266"/>
      <c r="S88" s="266"/>
      <c r="T88" s="266"/>
      <c r="U88" s="270"/>
      <c r="V88" s="271"/>
      <c r="W88" s="271"/>
      <c r="X88" s="13"/>
      <c r="Y88" s="13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N88" s="14"/>
      <c r="AO88" s="14"/>
      <c r="AP88" s="14"/>
      <c r="AQ88" s="14"/>
      <c r="AR88" s="14"/>
      <c r="AS88" s="14"/>
      <c r="AT88" s="14"/>
      <c r="AU88" s="257"/>
      <c r="AV88" s="257"/>
      <c r="AW88" s="257"/>
      <c r="AX88" s="257"/>
      <c r="AY88" s="257"/>
      <c r="AZ88" s="257"/>
      <c r="BA88" s="257"/>
      <c r="BB88" s="257"/>
      <c r="BC88" s="257"/>
      <c r="BD88" s="245"/>
      <c r="BE88" s="245"/>
      <c r="BF88" s="245"/>
      <c r="BG88" s="245"/>
      <c r="BH88" s="245"/>
      <c r="BI88" s="245"/>
      <c r="BJ88" s="245"/>
      <c r="BK88" s="245"/>
      <c r="BL88" s="245"/>
      <c r="BM88" s="245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</row>
  </sheetData>
  <sheetProtection selectLockedCells="1" selectUnlockedCells="1"/>
  <mergeCells count="84">
    <mergeCell ref="BB18:BC21"/>
    <mergeCell ref="BD18:BM21"/>
    <mergeCell ref="BB13:BC16"/>
    <mergeCell ref="BD13:BM16"/>
    <mergeCell ref="BD85:BM88"/>
    <mergeCell ref="BD75:BM78"/>
    <mergeCell ref="BB39:BM42"/>
    <mergeCell ref="BB24:BC27"/>
    <mergeCell ref="H79:U82"/>
    <mergeCell ref="Z79:AJ82"/>
    <mergeCell ref="AU80:BC83"/>
    <mergeCell ref="BD80:BM83"/>
    <mergeCell ref="X84:X86"/>
    <mergeCell ref="B85:M88"/>
    <mergeCell ref="N85:U88"/>
    <mergeCell ref="V85:W88"/>
    <mergeCell ref="AU85:BC88"/>
    <mergeCell ref="AN69:AY72"/>
    <mergeCell ref="B73:M76"/>
    <mergeCell ref="N73:U76"/>
    <mergeCell ref="V73:W76"/>
    <mergeCell ref="X75:X77"/>
    <mergeCell ref="AU75:BC78"/>
    <mergeCell ref="Z57:AI60"/>
    <mergeCell ref="AJ57:AK60"/>
    <mergeCell ref="AN57:AY68"/>
    <mergeCell ref="U59:U61"/>
    <mergeCell ref="B60:H63"/>
    <mergeCell ref="I60:R63"/>
    <mergeCell ref="S60:T63"/>
    <mergeCell ref="AZ50:AZ52"/>
    <mergeCell ref="AN51:AN54"/>
    <mergeCell ref="AO51:AW54"/>
    <mergeCell ref="AX51:AY54"/>
    <mergeCell ref="B54:H57"/>
    <mergeCell ref="I54:R57"/>
    <mergeCell ref="S54:T57"/>
    <mergeCell ref="U56:U58"/>
    <mergeCell ref="AL56:AL58"/>
    <mergeCell ref="V57:Y60"/>
    <mergeCell ref="B42:H45"/>
    <mergeCell ref="I42:R45"/>
    <mergeCell ref="S42:T45"/>
    <mergeCell ref="U44:U46"/>
    <mergeCell ref="V45:Y48"/>
    <mergeCell ref="Z45:AI48"/>
    <mergeCell ref="B48:H51"/>
    <mergeCell ref="I48:R51"/>
    <mergeCell ref="S48:T51"/>
    <mergeCell ref="AJ45:AK48"/>
    <mergeCell ref="U47:U49"/>
    <mergeCell ref="AL47:AL49"/>
    <mergeCell ref="V33:Y36"/>
    <mergeCell ref="Z33:AI36"/>
    <mergeCell ref="AJ33:AK36"/>
    <mergeCell ref="U35:U37"/>
    <mergeCell ref="B36:H39"/>
    <mergeCell ref="I36:R39"/>
    <mergeCell ref="S36:T39"/>
    <mergeCell ref="BD24:BM27"/>
    <mergeCell ref="AN27:AN30"/>
    <mergeCell ref="AO27:AW30"/>
    <mergeCell ref="AX27:AY30"/>
    <mergeCell ref="AZ29:AZ31"/>
    <mergeCell ref="B30:H33"/>
    <mergeCell ref="I30:R33"/>
    <mergeCell ref="S30:T33"/>
    <mergeCell ref="U32:U34"/>
    <mergeCell ref="AL32:AL34"/>
    <mergeCell ref="U23:U25"/>
    <mergeCell ref="AL23:AL25"/>
    <mergeCell ref="B24:H27"/>
    <mergeCell ref="I24:R27"/>
    <mergeCell ref="S24:T27"/>
    <mergeCell ref="B3:L6"/>
    <mergeCell ref="M3:BM6"/>
    <mergeCell ref="AN9:AY24"/>
    <mergeCell ref="B18:H21"/>
    <mergeCell ref="I18:R21"/>
    <mergeCell ref="S18:T21"/>
    <mergeCell ref="U20:U22"/>
    <mergeCell ref="V21:Y24"/>
    <mergeCell ref="Z21:AI24"/>
    <mergeCell ref="AJ21:AK24"/>
  </mergeCells>
  <printOptions/>
  <pageMargins left="0.75" right="0.75" top="1" bottom="1" header="0.5118055555555555" footer="0.5118055555555555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</dc:creator>
  <cp:keywords/>
  <dc:description/>
  <cp:lastModifiedBy>Ondrej</cp:lastModifiedBy>
  <cp:lastPrinted>2019-06-19T11:54:44Z</cp:lastPrinted>
  <dcterms:created xsi:type="dcterms:W3CDTF">2010-03-19T19:06:31Z</dcterms:created>
  <dcterms:modified xsi:type="dcterms:W3CDTF">2019-06-19T12:22:36Z</dcterms:modified>
  <cp:category/>
  <cp:version/>
  <cp:contentType/>
  <cp:contentStatus/>
</cp:coreProperties>
</file>